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35" windowWidth="19320" windowHeight="15285"/>
  </bookViews>
  <sheets>
    <sheet name="1 1 KL" sheetId="2" r:id="rId1"/>
    <sheet name="1 1 Rek" sheetId="3" r:id="rId2"/>
    <sheet name="1 1 Pol" sheetId="4" r:id="rId3"/>
  </sheets>
  <definedNames>
    <definedName name="_xlnm.Print_Titles" localSheetId="2">'1 1 Pol'!$1:$6</definedName>
    <definedName name="_xlnm.Print_Titles" localSheetId="1">'1 1 Rek'!$1:$6</definedName>
    <definedName name="_xlnm.Print_Area" localSheetId="0">'1 1 KL'!$A$1:$G$48</definedName>
    <definedName name="_xlnm.Print_Area" localSheetId="2">'1 1 Pol'!$A$1:$K$83</definedName>
    <definedName name="_xlnm.Print_Area" localSheetId="1">'1 1 Rek'!$A$1:$I$27</definedName>
    <definedName name="solver_lin" localSheetId="2" hidden="1">0</definedName>
    <definedName name="solver_num" localSheetId="2" hidden="1">0</definedName>
    <definedName name="solver_opt" localSheetId="2" hidden="1">'1 1 Pol'!#REF!</definedName>
    <definedName name="solver_typ" localSheetId="2" hidden="1">1</definedName>
    <definedName name="solver_val" localSheetId="2" hidden="1">0</definedName>
  </definedNames>
  <calcPr calcId="145621"/>
</workbook>
</file>

<file path=xl/calcChain.xml><?xml version="1.0" encoding="utf-8"?>
<calcChain xmlns="http://schemas.openxmlformats.org/spreadsheetml/2006/main">
  <c r="G66" i="4" l="1"/>
  <c r="G76" i="4"/>
  <c r="G81" i="4" l="1"/>
  <c r="G77" i="4"/>
  <c r="G75" i="4"/>
  <c r="G74" i="4"/>
  <c r="G82" i="4"/>
  <c r="G80" i="4"/>
  <c r="G79" i="4"/>
  <c r="G78" i="4"/>
  <c r="G73" i="4"/>
  <c r="G72" i="4"/>
  <c r="G71" i="4"/>
  <c r="G70" i="4"/>
  <c r="G83" i="4" l="1"/>
  <c r="F11" i="3"/>
  <c r="G67" i="4"/>
  <c r="G64" i="4"/>
  <c r="G63" i="4"/>
  <c r="G65" i="4"/>
  <c r="G62" i="4"/>
  <c r="G61" i="4"/>
  <c r="G60" i="4"/>
  <c r="G59" i="4"/>
  <c r="G68" i="4" l="1"/>
  <c r="F12" i="3" s="1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E25" i="4" l="1"/>
  <c r="I25" i="3" l="1"/>
  <c r="I24" i="3"/>
  <c r="G22" i="2" s="1"/>
  <c r="D21" i="2"/>
  <c r="D20" i="2"/>
  <c r="I21" i="3"/>
  <c r="G19" i="2" s="1"/>
  <c r="I20" i="3"/>
  <c r="G18" i="2" s="1"/>
  <c r="I19" i="3"/>
  <c r="G17" i="2" s="1"/>
  <c r="BE36" i="4"/>
  <c r="BE57" i="4" s="1"/>
  <c r="I10" i="3" s="1"/>
  <c r="BD36" i="4"/>
  <c r="BC36" i="4"/>
  <c r="BA36" i="4"/>
  <c r="K36" i="4"/>
  <c r="K57" i="4" s="1"/>
  <c r="I36" i="4"/>
  <c r="G36" i="4"/>
  <c r="B10" i="3"/>
  <c r="A10" i="3"/>
  <c r="BD57" i="4"/>
  <c r="H10" i="3" s="1"/>
  <c r="BC57" i="4"/>
  <c r="G10" i="3" s="1"/>
  <c r="BA57" i="4"/>
  <c r="E10" i="3" s="1"/>
  <c r="I57" i="4"/>
  <c r="BE33" i="4"/>
  <c r="BD33" i="4"/>
  <c r="BC33" i="4"/>
  <c r="BA33" i="4"/>
  <c r="K33" i="4"/>
  <c r="I33" i="4"/>
  <c r="G33" i="4"/>
  <c r="BB33" i="4" s="1"/>
  <c r="BE32" i="4"/>
  <c r="BD32" i="4"/>
  <c r="BC32" i="4"/>
  <c r="BA32" i="4"/>
  <c r="K32" i="4"/>
  <c r="I32" i="4"/>
  <c r="G32" i="4"/>
  <c r="BB32" i="4" s="1"/>
  <c r="BE31" i="4"/>
  <c r="BE34" i="4" s="1"/>
  <c r="I9" i="3" s="1"/>
  <c r="BD31" i="4"/>
  <c r="BC31" i="4"/>
  <c r="BA31" i="4"/>
  <c r="K31" i="4"/>
  <c r="K34" i="4" s="1"/>
  <c r="I31" i="4"/>
  <c r="G31" i="4"/>
  <c r="BB31" i="4" s="1"/>
  <c r="B9" i="3"/>
  <c r="A9" i="3"/>
  <c r="BD34" i="4"/>
  <c r="H9" i="3" s="1"/>
  <c r="BC34" i="4"/>
  <c r="G9" i="3" s="1"/>
  <c r="BA34" i="4"/>
  <c r="E9" i="3" s="1"/>
  <c r="I34" i="4"/>
  <c r="G34" i="4"/>
  <c r="F9" i="3" s="1"/>
  <c r="BE28" i="4"/>
  <c r="BD28" i="4"/>
  <c r="BC28" i="4"/>
  <c r="BB28" i="4"/>
  <c r="K28" i="4"/>
  <c r="I28" i="4"/>
  <c r="G28" i="4"/>
  <c r="BA28" i="4" s="1"/>
  <c r="BE27" i="4"/>
  <c r="BD27" i="4"/>
  <c r="BC27" i="4"/>
  <c r="BB27" i="4"/>
  <c r="K27" i="4"/>
  <c r="I27" i="4"/>
  <c r="G27" i="4"/>
  <c r="BA27" i="4" s="1"/>
  <c r="BE26" i="4"/>
  <c r="BD26" i="4"/>
  <c r="BC26" i="4"/>
  <c r="BB26" i="4"/>
  <c r="K26" i="4"/>
  <c r="I26" i="4"/>
  <c r="G26" i="4"/>
  <c r="BA26" i="4" s="1"/>
  <c r="BE25" i="4"/>
  <c r="BD25" i="4"/>
  <c r="BC25" i="4"/>
  <c r="BB25" i="4"/>
  <c r="K25" i="4"/>
  <c r="I25" i="4"/>
  <c r="G25" i="4"/>
  <c r="BA25" i="4" s="1"/>
  <c r="BE24" i="4"/>
  <c r="BE29" i="4" s="1"/>
  <c r="I8" i="3" s="1"/>
  <c r="BD24" i="4"/>
  <c r="BC24" i="4"/>
  <c r="BB24" i="4"/>
  <c r="K24" i="4"/>
  <c r="K29" i="4" s="1"/>
  <c r="I24" i="4"/>
  <c r="G24" i="4"/>
  <c r="BA24" i="4" s="1"/>
  <c r="B8" i="3"/>
  <c r="A8" i="3"/>
  <c r="BD29" i="4"/>
  <c r="H8" i="3" s="1"/>
  <c r="BC29" i="4"/>
  <c r="G8" i="3" s="1"/>
  <c r="BB29" i="4"/>
  <c r="F8" i="3" s="1"/>
  <c r="I29" i="4"/>
  <c r="G29" i="4"/>
  <c r="E8" i="3" s="1"/>
  <c r="BE21" i="4"/>
  <c r="BD21" i="4"/>
  <c r="BC21" i="4"/>
  <c r="BB21" i="4"/>
  <c r="K21" i="4"/>
  <c r="I21" i="4"/>
  <c r="G21" i="4"/>
  <c r="BA21" i="4" s="1"/>
  <c r="BE20" i="4"/>
  <c r="BD20" i="4"/>
  <c r="BC20" i="4"/>
  <c r="BB20" i="4"/>
  <c r="K20" i="4"/>
  <c r="I20" i="4"/>
  <c r="G20" i="4"/>
  <c r="BA20" i="4" s="1"/>
  <c r="BE19" i="4"/>
  <c r="BD19" i="4"/>
  <c r="BC19" i="4"/>
  <c r="BB19" i="4"/>
  <c r="K19" i="4"/>
  <c r="I19" i="4"/>
  <c r="G19" i="4"/>
  <c r="BA19" i="4" s="1"/>
  <c r="BE18" i="4"/>
  <c r="BD18" i="4"/>
  <c r="BC18" i="4"/>
  <c r="BB18" i="4"/>
  <c r="K18" i="4"/>
  <c r="I18" i="4"/>
  <c r="G18" i="4"/>
  <c r="BA18" i="4" s="1"/>
  <c r="BE17" i="4"/>
  <c r="BD17" i="4"/>
  <c r="BC17" i="4"/>
  <c r="BB17" i="4"/>
  <c r="K17" i="4"/>
  <c r="I17" i="4"/>
  <c r="G17" i="4"/>
  <c r="BA17" i="4" s="1"/>
  <c r="BE16" i="4"/>
  <c r="BD16" i="4"/>
  <c r="BC16" i="4"/>
  <c r="BB16" i="4"/>
  <c r="K16" i="4"/>
  <c r="I16" i="4"/>
  <c r="G16" i="4"/>
  <c r="BA16" i="4" s="1"/>
  <c r="BE15" i="4"/>
  <c r="BD15" i="4"/>
  <c r="BC15" i="4"/>
  <c r="BB15" i="4"/>
  <c r="K15" i="4"/>
  <c r="I15" i="4"/>
  <c r="G15" i="4"/>
  <c r="BA15" i="4" s="1"/>
  <c r="BE14" i="4"/>
  <c r="BD14" i="4"/>
  <c r="BC14" i="4"/>
  <c r="BB14" i="4"/>
  <c r="K14" i="4"/>
  <c r="I14" i="4"/>
  <c r="G14" i="4"/>
  <c r="BA14" i="4" s="1"/>
  <c r="BE13" i="4"/>
  <c r="BD13" i="4"/>
  <c r="BC13" i="4"/>
  <c r="BB13" i="4"/>
  <c r="K13" i="4"/>
  <c r="I13" i="4"/>
  <c r="G13" i="4"/>
  <c r="BA13" i="4" s="1"/>
  <c r="BE12" i="4"/>
  <c r="BD12" i="4"/>
  <c r="BC12" i="4"/>
  <c r="BB12" i="4"/>
  <c r="K12" i="4"/>
  <c r="I12" i="4"/>
  <c r="G12" i="4"/>
  <c r="BA12" i="4" s="1"/>
  <c r="BE11" i="4"/>
  <c r="BD11" i="4"/>
  <c r="BC11" i="4"/>
  <c r="BB11" i="4"/>
  <c r="K11" i="4"/>
  <c r="I11" i="4"/>
  <c r="G11" i="4"/>
  <c r="BA11" i="4" s="1"/>
  <c r="BE10" i="4"/>
  <c r="BD10" i="4"/>
  <c r="BC10" i="4"/>
  <c r="BB10" i="4"/>
  <c r="K10" i="4"/>
  <c r="I10" i="4"/>
  <c r="G10" i="4"/>
  <c r="BA10" i="4" s="1"/>
  <c r="BE9" i="4"/>
  <c r="BD9" i="4"/>
  <c r="BC9" i="4"/>
  <c r="BB9" i="4"/>
  <c r="K9" i="4"/>
  <c r="I9" i="4"/>
  <c r="G9" i="4"/>
  <c r="BA9" i="4" s="1"/>
  <c r="BE8" i="4"/>
  <c r="BD8" i="4"/>
  <c r="BC8" i="4"/>
  <c r="BB8" i="4"/>
  <c r="K8" i="4"/>
  <c r="I8" i="4"/>
  <c r="G8" i="4"/>
  <c r="B7" i="3"/>
  <c r="A7" i="3"/>
  <c r="BC22" i="4"/>
  <c r="G7" i="3" s="1"/>
  <c r="E4" i="4"/>
  <c r="F3" i="4"/>
  <c r="C34" i="2"/>
  <c r="F34" i="2" s="1"/>
  <c r="C32" i="2"/>
  <c r="G8" i="2"/>
  <c r="K22" i="4" l="1"/>
  <c r="BE22" i="4"/>
  <c r="I7" i="3" s="1"/>
  <c r="I22" i="4"/>
  <c r="BB22" i="4"/>
  <c r="F7" i="3" s="1"/>
  <c r="BD22" i="4"/>
  <c r="H7" i="3" s="1"/>
  <c r="BB34" i="4"/>
  <c r="BA8" i="4"/>
  <c r="G22" i="4"/>
  <c r="E7" i="3" s="1"/>
  <c r="E13" i="3" s="1"/>
  <c r="BB36" i="4"/>
  <c r="BB57" i="4" s="1"/>
  <c r="G57" i="4"/>
  <c r="F10" i="3" s="1"/>
  <c r="BA22" i="4"/>
  <c r="G13" i="3"/>
  <c r="C19" i="2" s="1"/>
  <c r="I13" i="3"/>
  <c r="C22" i="2" s="1"/>
  <c r="H13" i="3"/>
  <c r="C18" i="2" s="1"/>
  <c r="BA29" i="4"/>
  <c r="F13" i="3" l="1"/>
  <c r="G22" i="3" s="1"/>
  <c r="I22" i="3" s="1"/>
  <c r="G20" i="2" s="1"/>
  <c r="C16" i="2"/>
  <c r="I18" i="3"/>
  <c r="G23" i="3" l="1"/>
  <c r="I23" i="3" s="1"/>
  <c r="G21" i="2" s="1"/>
  <c r="C17" i="2"/>
  <c r="C20" i="2" s="1"/>
  <c r="C23" i="2" s="1"/>
  <c r="G16" i="2"/>
  <c r="H26" i="3" l="1"/>
  <c r="G24" i="2" s="1"/>
  <c r="G23" i="2" s="1"/>
  <c r="C24" i="2" l="1"/>
  <c r="F31" i="2" s="1"/>
  <c r="F32" i="2" s="1"/>
  <c r="F35" i="2" s="1"/>
</calcChain>
</file>

<file path=xl/sharedStrings.xml><?xml version="1.0" encoding="utf-8"?>
<sst xmlns="http://schemas.openxmlformats.org/spreadsheetml/2006/main" count="355" uniqueCount="214">
  <si>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</si>
  <si>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</si>
  <si>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</si>
  <si>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</si>
  <si>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</si>
  <si>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</si>
  <si>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</si>
  <si>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</si>
  <si>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</si>
  <si>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</si>
  <si>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</si>
  <si>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</si>
  <si>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</si>
  <si>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</si>
  <si>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</si>
  <si>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</si>
  <si>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</si>
  <si>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</si>
  <si>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</si>
  <si>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</si>
  <si>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</si>
  <si>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</si>
  <si>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</si>
  <si>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</si>
  <si>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</si>
  <si>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</si>
  <si>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</si>
  <si>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</si>
  <si>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</si>
  <si>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</si>
  <si>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</si>
  <si>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</si>
  <si>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</si>
  <si>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</si>
  <si>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</si>
  <si>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</si>
  <si>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</si>
  <si>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</si>
  <si>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</si>
  <si>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</si>
  <si>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</si>
  <si>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</si>
  <si>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</si>
  <si>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</si>
  <si>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</si>
  <si>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</si>
  <si>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</si>
  <si>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</si>
  <si>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</si>
  <si>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</si>
  <si>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</si>
  <si>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</si>
  <si>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</si>
  <si>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</si>
  <si>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</si>
  <si>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</si>
  <si>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</si>
  <si>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</si>
  <si>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</si>
  <si>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</si>
  <si>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</si>
  <si>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</si>
  <si>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</si>
  <si>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</si>
  <si>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</si>
  <si>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</si>
  <si>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</si>
  <si>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</si>
  <si>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</si>
  <si>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</si>
  <si>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</si>
  <si>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</si>
  <si>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</si>
  <si>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</si>
  <si>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</si>
  <si>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</si>
  <si>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</si>
  <si>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Energetická opatření budova č.p.11 Račetice</t>
  </si>
  <si>
    <t>1 Energetická opatření budova č.p.11 Račetice</t>
  </si>
  <si>
    <t>1 Energetická opatření</t>
  </si>
  <si>
    <t>Energetická úsporná opatření budovy č.p.11</t>
  </si>
  <si>
    <t>62</t>
  </si>
  <si>
    <t>Úpravy povrchů vnější</t>
  </si>
  <si>
    <t>62 Úpravy povrchů vnější</t>
  </si>
  <si>
    <t>620471113U00</t>
  </si>
  <si>
    <t>m2</t>
  </si>
  <si>
    <t>620471811U00</t>
  </si>
  <si>
    <t xml:space="preserve">Nátěr základní pen silikon Baumit </t>
  </si>
  <si>
    <t>620472911U00</t>
  </si>
  <si>
    <t xml:space="preserve">Vyrov omítka tmel Baumit+tkanina </t>
  </si>
  <si>
    <t>620991121R00</t>
  </si>
  <si>
    <t xml:space="preserve">Zakrývání výplní vnějších otvorů z lešení </t>
  </si>
  <si>
    <t>622311014R00</t>
  </si>
  <si>
    <t xml:space="preserve">Soklová lišta hliník KZS Baumit tl. 140 mm </t>
  </si>
  <si>
    <t>m</t>
  </si>
  <si>
    <t>622311113R00</t>
  </si>
  <si>
    <t>622421121RT2</t>
  </si>
  <si>
    <t>634111115U00</t>
  </si>
  <si>
    <t>713131142R00</t>
  </si>
  <si>
    <t>713131145U00</t>
  </si>
  <si>
    <t>Izol tep stěn a zákl lepením bodově špalety oken a dveří</t>
  </si>
  <si>
    <t>713132111R00</t>
  </si>
  <si>
    <t xml:space="preserve">Přebroušení izolantu </t>
  </si>
  <si>
    <t>28375613</t>
  </si>
  <si>
    <t>Deska  EPS T 5000 N/m2 tl. 50 mm špalety</t>
  </si>
  <si>
    <t>28375774</t>
  </si>
  <si>
    <t>Deska polystyren.  EPS100 V13 tl. 150 mm stěny</t>
  </si>
  <si>
    <t>56284078.A</t>
  </si>
  <si>
    <t>Hmoždinka talíř.zatlouk.plast. TID-T 8/60x235 EJOT</t>
  </si>
  <si>
    <t>kus</t>
  </si>
  <si>
    <t>94</t>
  </si>
  <si>
    <t>Lešení a stavební výtahy</t>
  </si>
  <si>
    <t>94 Lešení a stavební výtahy</t>
  </si>
  <si>
    <t>941941032R00</t>
  </si>
  <si>
    <t xml:space="preserve">Montáž lešení leh.řad.s podlahami,š.do 1 m, H 30 m </t>
  </si>
  <si>
    <t>941941192RT3</t>
  </si>
  <si>
    <t>941941832R00</t>
  </si>
  <si>
    <t xml:space="preserve">Demontáž lešení leh.řad.s podlahami,š.1 m, H 30 m </t>
  </si>
  <si>
    <t>944611111U00</t>
  </si>
  <si>
    <t xml:space="preserve">Mtž ochranná plachta </t>
  </si>
  <si>
    <t>944611811U00</t>
  </si>
  <si>
    <t xml:space="preserve">Dmtž ochranná plachta </t>
  </si>
  <si>
    <t>713</t>
  </si>
  <si>
    <t>Izolace tepelné</t>
  </si>
  <si>
    <t>713 Izolace tepelné</t>
  </si>
  <si>
    <t>713111130RT2</t>
  </si>
  <si>
    <t>998713102R00</t>
  </si>
  <si>
    <t xml:space="preserve">Přesun hmot pro izolace tepelné, výšky do 12 m </t>
  </si>
  <si>
    <t>t</t>
  </si>
  <si>
    <t>63151473</t>
  </si>
  <si>
    <t>769</t>
  </si>
  <si>
    <t>Otvorové prvky z plastu</t>
  </si>
  <si>
    <t>769 Otvorové prvky z plastu</t>
  </si>
  <si>
    <t>769000010R00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</si>
  <si>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</si>
  <si>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</si>
  <si>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</si>
  <si>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</si>
  <si>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</si>
  <si>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</si>
  <si>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</si>
  <si>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</si>
  <si>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Račetice</t>
  </si>
  <si>
    <t xml:space="preserve">Montáž izolace na tmel a hmožd.6 ks/m2, cihla plná </t>
  </si>
  <si>
    <t>Rohový profil KZS Baumit rohový V rohů,oken a dveří</t>
  </si>
  <si>
    <t>Omítka vnější stěn, MVC, hrubá zatřená s použitím suché maltové směsi opravy podkladů s otlučením a omytím</t>
  </si>
  <si>
    <t>Obvod dilatace v12cm stěna/terén,trvale pr.tmel</t>
  </si>
  <si>
    <t>Příplatek za každý měsíc použití lešení k pol.1032 lešení pronajaté 6 měsíců</t>
  </si>
  <si>
    <t>Dveře 1 kř ocel,zatepl. Kotelna vč.zárubně 80/197</t>
  </si>
  <si>
    <t>Dveře sklepa plast s nadsv.100/270 P ven otev</t>
  </si>
  <si>
    <t>Vstupní dveře dvoukř.1,60*2,20 prosklené vč.zárubně</t>
  </si>
  <si>
    <t xml:space="preserve">Montáž plastových oken a dveří na hmožd s vypěněním </t>
  </si>
  <si>
    <t>Radnice</t>
  </si>
  <si>
    <t>KD</t>
  </si>
  <si>
    <t>Vnitřní dveře dvoukřídlé - lítačky 210/220 chodba sál, sál restaurace těsné</t>
  </si>
  <si>
    <t>ks</t>
  </si>
  <si>
    <t>Restaurace</t>
  </si>
  <si>
    <t>Vstupní dveře dvoukřídlé s nadsvět prosklené1,30/2,6</t>
  </si>
  <si>
    <t>Vstupní dveře dvoukřídlé s nadsvětl prosklené1,50/2,6</t>
  </si>
  <si>
    <t>Vlastislav Hofman AT.</t>
  </si>
  <si>
    <t>výrobní</t>
  </si>
  <si>
    <t>00</t>
  </si>
  <si>
    <t>Ostatní související práce</t>
  </si>
  <si>
    <t>00 Ostatní související práce</t>
  </si>
  <si>
    <t>Sejmutí a zpětná montáž okapů a svodů, včetně prodloužení spon a háků</t>
  </si>
  <si>
    <t>Demontáž oken a dveří, bourání luxfer, zazdění oken nad přístavkem a nad podiem</t>
  </si>
  <si>
    <t>Klempířské doplnění lemu zdiva nad WC elox plechem rš 45cm</t>
  </si>
  <si>
    <t>Klempířské doplnění okapnic  nad římsami elox plechem rš 50cm včetně sejmutí tašek a oprav římsy</t>
  </si>
  <si>
    <t>Sejmutí a zpětná montáž hromosvodu a revize</t>
  </si>
  <si>
    <t>kpl</t>
  </si>
  <si>
    <t>011</t>
  </si>
  <si>
    <t>Kotelna a úpravy ÚT</t>
  </si>
  <si>
    <t>011 Kotelna a úpravy ÚT</t>
  </si>
  <si>
    <t>Dodávka nový kouřovod</t>
  </si>
  <si>
    <t>Demontáž nevyhovujících prvků a  likvidace stavebního odpadu  na skládku včetně naložení,odvozu a skládkovného</t>
  </si>
  <si>
    <t>Výměna radiátorů K21 60/120 včetně inst.termoregul.hlavic 2NP 6x</t>
  </si>
  <si>
    <t>Výměna radiátorů K 21 100/140 včetně inst.termoregul.hlavic</t>
  </si>
  <si>
    <t>Výměna radiátorů K21 80/140včetně inst.termoregul.hlavic</t>
  </si>
  <si>
    <t>Výměna radiátorů K 21 60/100včetně inst.termoregul.hlavic</t>
  </si>
  <si>
    <t>1 Energetická opatření obálka a ÚT</t>
  </si>
  <si>
    <t>Energetická opatření obálka a ÚT</t>
  </si>
  <si>
    <t>okno plast 6kom.iz.dvojsklo 150/120 dvoukř OS + parapet vnitřní a vnější plast</t>
  </si>
  <si>
    <t>okno plast 6kom.iz.dvojsklo 120/120 dvoukř OS + parapet vnitřní a vnější plast</t>
  </si>
  <si>
    <t>okno plast 6kom.iz.dvojsklo 60/120 dvoukř OS + parapet vnitřní a vnější plast</t>
  </si>
  <si>
    <t>okno plast 6kom.iz.dvojsklo 150/100 dvoukř OS + parapet vnitřní a vnější plast</t>
  </si>
  <si>
    <t>okno plast 6kom.iz.dvojsklo 150/160 tříkř OS + parapet vnitřní a vnější plast</t>
  </si>
  <si>
    <t>okno plast 6kom.iz.dvojsklo 120/150 tříkř OS + parapet vnitřní a vnější plast</t>
  </si>
  <si>
    <t>okno plast 6kom.iz.dvojsklo 100/0,60 tříkř OS + parapet vnitřní a vnější plast</t>
  </si>
  <si>
    <t>Nadsvětlík 6kom s ventilačkou 0,4*1,6 parapet vnější a vnitřní</t>
  </si>
  <si>
    <t>Okno 3 x 3 m šestidílné OS   6 komory parapet vnější a vnitřní plast horní ventilačky s ovl dole bowden</t>
  </si>
  <si>
    <t>Okno čtyřdílné 6kom OS 1,5*2,4  parapet vnější a vnitřní plast</t>
  </si>
  <si>
    <t>okno plast 6kom.iz.dvojsklo 09/0,60 tříkř OS + parapet vnitřní a vnější plast</t>
  </si>
  <si>
    <t>okno plast 6kom.iz.dvojsklo 2,0/1,50 tříkř OS + parapet vnitřní a vnější plast</t>
  </si>
  <si>
    <t>půda okno plast 6kom.iz.dvojsklo 0,8/1,50 tříkř OS + parapet vnitřní a vnější plast</t>
  </si>
  <si>
    <t>půda okno plast 6kom.iz.dvojsklo ovál 40cm</t>
  </si>
  <si>
    <t>objekt cp.11</t>
  </si>
  <si>
    <t>CP 11 kotelna</t>
  </si>
  <si>
    <t>Kotelna opravy a úpravy ÚT</t>
  </si>
  <si>
    <t>DMTZ původního kotle 50kW</t>
  </si>
  <si>
    <t>Dodávka mobilního přístřešku se střechou a vraty na pytlované pelety 3*3m v 2m na bet panel tl 15cm (panel na šterku 0-4mm)</t>
  </si>
  <si>
    <t>Vyvložkování komína nerez pr.150-200mm</t>
  </si>
  <si>
    <t>Demontáž držáků vlajky, vývěsních tabulí a znaku obce a radnice a zpětná montáž na dokončenou fasádu</t>
  </si>
  <si>
    <t>Vně om silikon Probarvená  Baumit Z tl 3mm  drásaná, a nátěr říms a šambrán další barvou na probarvenou omítku</t>
  </si>
  <si>
    <t>Vyjmutí původních a Doplnění nových plastových dvířek na skříně ČEZ a TLF</t>
  </si>
  <si>
    <t>Rozebrání ploché střechy nad WC pro doplnění izolace a zpětná montáž ale ve sklonu 29% a doplnění izolace tl 24 cm Orsil</t>
  </si>
  <si>
    <t xml:space="preserve">Likvidace stavebního odpadu, včetně vyklizení a vyčištění půdního prostoru  na skládku včetně vynošení, naložení,odvozu do 6 km a skládkovného </t>
  </si>
  <si>
    <t xml:space="preserve">Izolace tepelné stropů, vložené na krokve 2 vrstvy - materiál ve specifikaci, po zřízení roštu z latí </t>
  </si>
  <si>
    <t xml:space="preserve">Deska z minerální plsti ORSIL T tl. 140 mm 2x (tl 28cm) na rošt z latí  volně+ parotěsná zábrana 2x </t>
  </si>
  <si>
    <t>D+M čerpadel , úprava strojovny,včetně vybavení a trubních rozvodů a exp.nádoby 70l</t>
  </si>
  <si>
    <t>Regulace a měření topné soustavy kotel-vnitřní.teplota-vnější teplota týdenní režim sál,obec,restaurace 3xčidlo a 1x venkovní čidlo</t>
  </si>
  <si>
    <t>Opravy, doplnění trubního rozvodu a koncovek a nátěr  a izolace celého trubního rozvodu</t>
  </si>
  <si>
    <t>D+M Kotel 45 kW palivo pelety včetně kombinovaného boileru 200l a provedeníinstalace TUV do odběrných míst  obecního úřadu a  soc.zař.v 1NP a 2NP včetně inst nových pák.baterií 9 ks</t>
  </si>
  <si>
    <t>SLEPÝ ROZPOČET PRO VYHOTOVENÍ NABÍDKY</t>
  </si>
  <si>
    <t>Příloha č.7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</si>
</sst>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#,##0\ &quot;Kč&quot;"/>
    <numFmt numFmtId="167" formatCode="0.00000"/>
  </numFmts>
  <fonts count="18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/>
    <xf numFmtId="4" fontId="1" fillId="0" borderId="0" xfId="0" applyNumberFormat="1" applyFont="1"/>
    <xf numFmtId="0" fontId="3" fillId="0" borderId="0" xfId="0" applyFont="1" applyBorder="1"/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6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left"/>
    </xf>
    <xf numFmtId="0" fontId="3" fillId="0" borderId="17" xfId="0" applyFont="1" applyBorder="1"/>
    <xf numFmtId="49" fontId="3" fillId="0" borderId="23" xfId="0" applyNumberFormat="1" applyFont="1" applyBorder="1" applyAlignment="1">
      <alignment horizontal="left"/>
    </xf>
    <xf numFmtId="0" fontId="1" fillId="0" borderId="2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25" xfId="0" applyFont="1" applyBorder="1" applyAlignment="1">
      <alignment horizontal="left"/>
    </xf>
    <xf numFmtId="0" fontId="6" fillId="0" borderId="24" xfId="0" applyFont="1" applyBorder="1"/>
    <xf numFmtId="49" fontId="3" fillId="0" borderId="25" xfId="0" applyNumberFormat="1" applyFont="1" applyBorder="1" applyAlignment="1">
      <alignment horizontal="left"/>
    </xf>
    <xf numFmtId="49" fontId="6" fillId="2" borderId="24" xfId="0" applyNumberFormat="1" applyFont="1" applyFill="1" applyBorder="1"/>
    <xf numFmtId="49" fontId="1" fillId="2" borderId="3" xfId="0" applyNumberFormat="1" applyFont="1" applyFill="1" applyBorder="1"/>
    <xf numFmtId="0" fontId="6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3" xfId="0" applyFont="1" applyFill="1" applyBorder="1"/>
    <xf numFmtId="3" fontId="3" fillId="0" borderId="25" xfId="0" applyNumberFormat="1" applyFont="1" applyBorder="1" applyAlignment="1">
      <alignment horizontal="left"/>
    </xf>
    <xf numFmtId="0" fontId="1" fillId="0" borderId="0" xfId="0" applyFont="1" applyFill="1"/>
    <xf numFmtId="49" fontId="6" fillId="2" borderId="26" xfId="0" applyNumberFormat="1" applyFont="1" applyFill="1" applyBorder="1"/>
    <xf numFmtId="49" fontId="1" fillId="2" borderId="5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 applyBorder="1"/>
    <xf numFmtId="49" fontId="3" fillId="0" borderId="13" xfId="0" applyNumberFormat="1" applyFont="1" applyBorder="1" applyAlignment="1">
      <alignment horizontal="left"/>
    </xf>
    <xf numFmtId="0" fontId="3" fillId="0" borderId="27" xfId="0" applyFont="1" applyBorder="1"/>
    <xf numFmtId="0" fontId="3" fillId="0" borderId="13" xfId="0" applyNumberFormat="1" applyFont="1" applyBorder="1"/>
    <xf numFmtId="0" fontId="3" fillId="0" borderId="28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8" xfId="0" applyFont="1" applyBorder="1" applyAlignment="1">
      <alignment horizontal="left"/>
    </xf>
    <xf numFmtId="0" fontId="1" fillId="0" borderId="0" xfId="0" applyFont="1" applyBorder="1"/>
    <xf numFmtId="0" fontId="3" fillId="0" borderId="13" xfId="0" applyFont="1" applyFill="1" applyBorder="1" applyAlignment="1"/>
    <xf numFmtId="0" fontId="3" fillId="0" borderId="28" xfId="0" applyFont="1" applyFill="1" applyBorder="1" applyAlignment="1"/>
    <xf numFmtId="0" fontId="1" fillId="0" borderId="0" xfId="0" applyFont="1" applyFill="1" applyBorder="1" applyAlignment="1"/>
    <xf numFmtId="0" fontId="3" fillId="0" borderId="13" xfId="0" applyFont="1" applyBorder="1" applyAlignment="1"/>
    <xf numFmtId="0" fontId="3" fillId="0" borderId="28" xfId="0" applyFont="1" applyBorder="1" applyAlignment="1"/>
    <xf numFmtId="3" fontId="1" fillId="0" borderId="0" xfId="0" applyNumberFormat="1" applyFont="1"/>
    <xf numFmtId="0" fontId="3" fillId="0" borderId="24" xfId="0" applyFont="1" applyBorder="1"/>
    <xf numFmtId="0" fontId="3" fillId="0" borderId="1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4" xfId="0" applyFont="1" applyBorder="1"/>
    <xf numFmtId="0" fontId="1" fillId="0" borderId="19" xfId="0" applyFont="1" applyBorder="1"/>
    <xf numFmtId="3" fontId="1" fillId="0" borderId="23" xfId="0" applyNumberFormat="1" applyFont="1" applyBorder="1"/>
    <xf numFmtId="0" fontId="1" fillId="0" borderId="20" xfId="0" applyFont="1" applyBorder="1"/>
    <xf numFmtId="3" fontId="1" fillId="0" borderId="22" xfId="0" applyNumberFormat="1" applyFont="1" applyBorder="1"/>
    <xf numFmtId="0" fontId="1" fillId="0" borderId="21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19" xfId="0" applyFont="1" applyBorder="1" applyAlignment="1">
      <alignment shrinkToFit="1"/>
    </xf>
    <xf numFmtId="0" fontId="1" fillId="0" borderId="36" xfId="0" applyFont="1" applyBorder="1"/>
    <xf numFmtId="0" fontId="1" fillId="0" borderId="26" xfId="0" applyFont="1" applyBorder="1"/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6" fillId="2" borderId="20" xfId="0" applyFont="1" applyFill="1" applyBorder="1"/>
    <xf numFmtId="0" fontId="6" fillId="2" borderId="22" xfId="0" applyFont="1" applyFill="1" applyBorder="1"/>
    <xf numFmtId="0" fontId="6" fillId="2" borderId="21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16" xfId="0" applyFont="1" applyBorder="1"/>
    <xf numFmtId="0" fontId="1" fillId="0" borderId="18" xfId="0" applyFont="1" applyBorder="1"/>
    <xf numFmtId="0" fontId="1" fillId="0" borderId="44" xfId="0" applyFont="1" applyBorder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0" fontId="5" fillId="2" borderId="37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0" fontId="6" fillId="0" borderId="49" xfId="1" applyFont="1" applyBorder="1"/>
    <xf numFmtId="0" fontId="1" fillId="0" borderId="49" xfId="1" applyFont="1" applyBorder="1"/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0" borderId="49" xfId="0" applyNumberFormat="1" applyFont="1" applyBorder="1" applyAlignment="1">
      <alignment horizontal="left"/>
    </xf>
    <xf numFmtId="0" fontId="1" fillId="0" borderId="51" xfId="0" applyNumberFormat="1" applyFont="1" applyBorder="1"/>
    <xf numFmtId="0" fontId="6" fillId="0" borderId="54" xfId="1" applyFont="1" applyBorder="1"/>
    <xf numFmtId="0" fontId="1" fillId="0" borderId="54" xfId="1" applyFont="1" applyBorder="1"/>
    <xf numFmtId="0" fontId="1" fillId="0" borderId="54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3" fontId="1" fillId="0" borderId="43" xfId="0" applyNumberFormat="1" applyFont="1" applyBorder="1"/>
    <xf numFmtId="0" fontId="6" fillId="2" borderId="10" xfId="0" applyFont="1" applyFill="1" applyBorder="1"/>
    <xf numFmtId="0" fontId="6" fillId="2" borderId="11" xfId="0" applyFont="1" applyFill="1" applyBorder="1"/>
    <xf numFmtId="3" fontId="6" fillId="2" borderId="33" xfId="0" applyNumberFormat="1" applyFont="1" applyFill="1" applyBorder="1"/>
    <xf numFmtId="3" fontId="6" fillId="2" borderId="12" xfId="0" applyNumberFormat="1" applyFont="1" applyFill="1" applyBorder="1"/>
    <xf numFmtId="3" fontId="6" fillId="2" borderId="57" xfId="0" applyNumberFormat="1" applyFont="1" applyFill="1" applyBorder="1"/>
    <xf numFmtId="3" fontId="6" fillId="2" borderId="58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6" fillId="2" borderId="60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9" xfId="0" applyFont="1" applyBorder="1"/>
    <xf numFmtId="3" fontId="1" fillId="0" borderId="35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1" fillId="2" borderId="37" xfId="0" applyFont="1" applyFill="1" applyBorder="1"/>
    <xf numFmtId="0" fontId="6" fillId="2" borderId="40" xfId="0" applyFont="1" applyFill="1" applyBorder="1"/>
    <xf numFmtId="0" fontId="1" fillId="2" borderId="40" xfId="0" applyFont="1" applyFill="1" applyBorder="1"/>
    <xf numFmtId="4" fontId="1" fillId="2" borderId="46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3" fillId="0" borderId="50" xfId="1" applyFont="1" applyBorder="1" applyAlignment="1">
      <alignment horizontal="right"/>
    </xf>
    <xf numFmtId="0" fontId="1" fillId="0" borderId="49" xfId="1" applyFont="1" applyBorder="1" applyAlignment="1">
      <alignment horizontal="left"/>
    </xf>
    <xf numFmtId="0" fontId="1" fillId="0" borderId="51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3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49" fontId="6" fillId="0" borderId="15" xfId="1" applyNumberFormat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2" fillId="0" borderId="0" xfId="1" applyFont="1"/>
    <xf numFmtId="0" fontId="7" fillId="0" borderId="14" xfId="1" applyFont="1" applyBorder="1" applyAlignment="1">
      <alignment horizontal="center" vertical="top"/>
    </xf>
    <xf numFmtId="49" fontId="7" fillId="0" borderId="14" xfId="1" applyNumberFormat="1" applyFont="1" applyBorder="1" applyAlignment="1">
      <alignment horizontal="left" vertical="top"/>
    </xf>
    <xf numFmtId="0" fontId="7" fillId="0" borderId="14" xfId="1" applyFont="1" applyBorder="1" applyAlignment="1">
      <alignment vertical="top" wrapText="1"/>
    </xf>
    <xf numFmtId="49" fontId="7" fillId="0" borderId="14" xfId="1" applyNumberFormat="1" applyFont="1" applyBorder="1" applyAlignment="1">
      <alignment horizontal="center" shrinkToFit="1"/>
    </xf>
    <xf numFmtId="4" fontId="7" fillId="0" borderId="14" xfId="1" applyNumberFormat="1" applyFont="1" applyBorder="1" applyAlignment="1">
      <alignment horizontal="right"/>
    </xf>
    <xf numFmtId="4" fontId="7" fillId="0" borderId="14" xfId="1" applyNumberFormat="1" applyFont="1" applyBorder="1"/>
    <xf numFmtId="167" fontId="7" fillId="0" borderId="14" xfId="1" applyNumberFormat="1" applyFont="1" applyBorder="1"/>
    <xf numFmtId="4" fontId="7" fillId="0" borderId="8" xfId="1" applyNumberFormat="1" applyFont="1" applyBorder="1"/>
    <xf numFmtId="0" fontId="1" fillId="0" borderId="0" xfId="1" applyFont="1" applyBorder="1"/>
    <xf numFmtId="0" fontId="1" fillId="2" borderId="13" xfId="1" applyFont="1" applyFill="1" applyBorder="1" applyAlignment="1">
      <alignment horizontal="center"/>
    </xf>
    <xf numFmtId="49" fontId="13" fillId="2" borderId="13" xfId="1" applyNumberFormat="1" applyFont="1" applyFill="1" applyBorder="1" applyAlignment="1">
      <alignment horizontal="left"/>
    </xf>
    <xf numFmtId="0" fontId="13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6" fillId="2" borderId="13" xfId="1" applyNumberFormat="1" applyFont="1" applyFill="1" applyBorder="1"/>
    <xf numFmtId="0" fontId="1" fillId="2" borderId="2" xfId="1" applyFont="1" applyFill="1" applyBorder="1"/>
    <xf numFmtId="4" fontId="6" fillId="2" borderId="3" xfId="1" applyNumberFormat="1" applyFont="1" applyFill="1" applyBorder="1"/>
    <xf numFmtId="3" fontId="1" fillId="0" borderId="0" xfId="1" applyNumberFormat="1" applyFont="1"/>
    <xf numFmtId="0" fontId="14" fillId="0" borderId="0" xfId="1" applyFont="1" applyAlignment="1"/>
    <xf numFmtId="0" fontId="15" fillId="0" borderId="0" xfId="1" applyFont="1" applyBorder="1"/>
    <xf numFmtId="3" fontId="15" fillId="0" borderId="0" xfId="1" applyNumberFormat="1" applyFont="1" applyBorder="1" applyAlignment="1">
      <alignment horizontal="right"/>
    </xf>
    <xf numFmtId="4" fontId="15" fillId="0" borderId="0" xfId="1" applyNumberFormat="1" applyFont="1" applyBorder="1"/>
    <xf numFmtId="0" fontId="14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6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9" xfId="0" applyNumberFormat="1" applyFont="1" applyBorder="1"/>
    <xf numFmtId="0" fontId="16" fillId="0" borderId="13" xfId="0" applyFont="1" applyBorder="1" applyAlignment="1">
      <alignment wrapText="1"/>
    </xf>
    <xf numFmtId="0" fontId="6" fillId="3" borderId="1" xfId="1" applyFont="1" applyFill="1" applyBorder="1"/>
    <xf numFmtId="0" fontId="7" fillId="0" borderId="13" xfId="1" applyFont="1" applyBorder="1"/>
    <xf numFmtId="0" fontId="7" fillId="0" borderId="13" xfId="1" applyFont="1" applyBorder="1" applyAlignment="1">
      <alignment wrapText="1"/>
    </xf>
    <xf numFmtId="4" fontId="7" fillId="0" borderId="14" xfId="1" applyNumberFormat="1" applyFont="1" applyFill="1" applyBorder="1" applyAlignment="1">
      <alignment horizontal="right"/>
    </xf>
    <xf numFmtId="4" fontId="7" fillId="0" borderId="13" xfId="1" applyNumberFormat="1" applyFont="1" applyBorder="1"/>
    <xf numFmtId="0" fontId="17" fillId="0" borderId="0" xfId="0" applyFont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166" fontId="1" fillId="0" borderId="1" xfId="0" applyNumberFormat="1" applyFont="1" applyBorder="1" applyAlignment="1">
      <alignment horizontal="right" indent="2"/>
    </xf>
    <xf numFmtId="166" fontId="1" fillId="0" borderId="28" xfId="0" applyNumberFormat="1" applyFont="1" applyBorder="1" applyAlignment="1">
      <alignment horizontal="right" indent="2"/>
    </xf>
    <xf numFmtId="166" fontId="5" fillId="2" borderId="45" xfId="0" applyNumberFormat="1" applyFont="1" applyFill="1" applyBorder="1" applyAlignment="1">
      <alignment horizontal="right" indent="2"/>
    </xf>
    <xf numFmtId="166" fontId="5" fillId="2" borderId="46" xfId="0" applyNumberFormat="1" applyFont="1" applyFill="1" applyBorder="1" applyAlignment="1">
      <alignment horizontal="right" indent="2"/>
    </xf>
    <xf numFmtId="0" fontId="1" fillId="0" borderId="47" xfId="1" applyFont="1" applyBorder="1" applyAlignment="1">
      <alignment horizontal="center"/>
    </xf>
    <xf numFmtId="0" fontId="1" fillId="0" borderId="48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0" fontId="1" fillId="0" borderId="53" xfId="1" applyFont="1" applyBorder="1" applyAlignment="1">
      <alignment horizontal="center"/>
    </xf>
    <xf numFmtId="0" fontId="1" fillId="0" borderId="55" xfId="1" applyFont="1" applyBorder="1" applyAlignment="1">
      <alignment horizontal="left"/>
    </xf>
    <xf numFmtId="0" fontId="1" fillId="0" borderId="54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3" fontId="6" fillId="2" borderId="40" xfId="0" applyNumberFormat="1" applyFont="1" applyFill="1" applyBorder="1" applyAlignment="1">
      <alignment horizontal="right"/>
    </xf>
    <xf numFmtId="3" fontId="6" fillId="2" borderId="46" xfId="0" applyNumberFormat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49" fontId="1" fillId="0" borderId="52" xfId="1" applyNumberFormat="1" applyFont="1" applyBorder="1" applyAlignment="1">
      <alignment horizontal="center"/>
    </xf>
    <xf numFmtId="0" fontId="1" fillId="0" borderId="55" xfId="1" applyFont="1" applyBorder="1" applyAlignment="1">
      <alignment horizontal="center" shrinkToFit="1"/>
    </xf>
    <xf numFmtId="0" fontId="1" fillId="0" borderId="54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6"/>
  <sheetViews>
    <sheetView tabSelected="1" zoomScaleNormal="100" workbookViewId="0">
      <selection activeCell="K30" sqref="K30"/>
    </sheetView>
  </sheetViews>
  <sheetFormatPr defaultRowHeight="12.75" x14ac:dyDescent="0.2"/>
  <cols>
    <col min="1" max="1" width="2" style="1" customWidth="1"/>
    <col min="2" max="2" width="15" style="1" customWidth="1"/>
    <col min="3" max="3" width="13.42578125" style="1" customWidth="1"/>
    <col min="4" max="4" width="14.5703125" style="1" customWidth="1"/>
    <col min="5" max="5" width="21.42578125" style="1" customWidth="1"/>
    <col min="6" max="6" width="14.140625" style="1" customWidth="1"/>
    <col min="7" max="7" width="12.140625" style="1" customWidth="1"/>
    <col min="8" max="16384" width="9.140625" style="1"/>
  </cols>
  <sheetData>
    <row r="1" spans="1:57" ht="15" x14ac:dyDescent="0.25">
      <c r="G1" s="204" t="s">
        <v>213</v>
      </c>
    </row>
    <row r="2" spans="1:57" ht="24.75" customHeight="1" thickBot="1" x14ac:dyDescent="0.25">
      <c r="A2" s="6" t="s">
        <v>212</v>
      </c>
      <c r="B2" s="7"/>
      <c r="C2" s="7"/>
      <c r="D2" s="7"/>
      <c r="E2" s="7"/>
      <c r="F2" s="7"/>
      <c r="G2" s="7"/>
    </row>
    <row r="3" spans="1:57" ht="12.75" customHeight="1" x14ac:dyDescent="0.2">
      <c r="A3" s="8" t="s">
        <v>9</v>
      </c>
      <c r="B3" s="9"/>
      <c r="C3" s="10">
        <v>1</v>
      </c>
      <c r="D3" s="10" t="s">
        <v>80</v>
      </c>
      <c r="E3" s="9"/>
      <c r="F3" s="11" t="s">
        <v>10</v>
      </c>
      <c r="G3" s="12"/>
    </row>
    <row r="4" spans="1:57" ht="3" hidden="1" customHeight="1" x14ac:dyDescent="0.2">
      <c r="A4" s="13"/>
      <c r="B4" s="14"/>
      <c r="C4" s="15"/>
      <c r="D4" s="15"/>
      <c r="E4" s="14"/>
      <c r="F4" s="16"/>
      <c r="G4" s="17"/>
    </row>
    <row r="5" spans="1:57" ht="12" customHeight="1" x14ac:dyDescent="0.2">
      <c r="A5" s="18" t="s">
        <v>11</v>
      </c>
      <c r="B5" s="14"/>
      <c r="C5" s="15"/>
      <c r="D5" s="15"/>
      <c r="E5" s="14"/>
      <c r="F5" s="16" t="s">
        <v>12</v>
      </c>
      <c r="G5" s="19"/>
    </row>
    <row r="6" spans="1:57" ht="12.95" customHeight="1" x14ac:dyDescent="0.2">
      <c r="A6" s="20" t="s">
        <v>75</v>
      </c>
      <c r="B6" s="21"/>
      <c r="C6" s="22" t="s">
        <v>180</v>
      </c>
      <c r="D6" s="23"/>
      <c r="E6" s="24"/>
      <c r="F6" s="16" t="s">
        <v>13</v>
      </c>
      <c r="G6" s="17"/>
    </row>
    <row r="7" spans="1:57" ht="12.95" customHeight="1" x14ac:dyDescent="0.2">
      <c r="A7" s="18" t="s">
        <v>14</v>
      </c>
      <c r="B7" s="14"/>
      <c r="C7" s="15"/>
      <c r="D7" s="15"/>
      <c r="E7" s="14"/>
      <c r="F7" s="25" t="s">
        <v>15</v>
      </c>
      <c r="G7" s="26">
        <v>0</v>
      </c>
      <c r="O7" s="27"/>
    </row>
    <row r="8" spans="1:57" ht="12.95" customHeight="1" x14ac:dyDescent="0.2">
      <c r="A8" s="28" t="s">
        <v>75</v>
      </c>
      <c r="B8" s="29"/>
      <c r="C8" s="30" t="s">
        <v>77</v>
      </c>
      <c r="D8" s="31"/>
      <c r="E8" s="31"/>
      <c r="F8" s="32" t="s">
        <v>16</v>
      </c>
      <c r="G8" s="26">
        <f>IF(G7=0,,ROUND((F31+F33)/G7,1))</f>
        <v>0</v>
      </c>
    </row>
    <row r="9" spans="1:57" x14ac:dyDescent="0.2">
      <c r="A9" s="33" t="s">
        <v>17</v>
      </c>
      <c r="B9" s="16"/>
      <c r="C9" s="207" t="s">
        <v>159</v>
      </c>
      <c r="D9" s="207"/>
      <c r="E9" s="208"/>
      <c r="F9" s="34" t="s">
        <v>18</v>
      </c>
      <c r="G9" s="35" t="s">
        <v>160</v>
      </c>
      <c r="H9" s="36"/>
      <c r="I9" s="37"/>
    </row>
    <row r="10" spans="1:57" x14ac:dyDescent="0.2">
      <c r="A10" s="33" t="s">
        <v>19</v>
      </c>
      <c r="B10" s="16"/>
      <c r="C10" s="207"/>
      <c r="D10" s="207"/>
      <c r="E10" s="208"/>
      <c r="F10" s="16"/>
      <c r="G10" s="38"/>
      <c r="H10" s="39"/>
    </row>
    <row r="11" spans="1:57" x14ac:dyDescent="0.2">
      <c r="A11" s="33" t="s">
        <v>20</v>
      </c>
      <c r="B11" s="16"/>
      <c r="C11" s="207" t="s">
        <v>142</v>
      </c>
      <c r="D11" s="207"/>
      <c r="E11" s="207"/>
      <c r="F11" s="40"/>
      <c r="G11" s="41"/>
      <c r="H11" s="42"/>
    </row>
    <row r="12" spans="1:57" ht="13.5" customHeight="1" x14ac:dyDescent="0.2">
      <c r="A12" s="33" t="s">
        <v>21</v>
      </c>
      <c r="B12" s="16"/>
      <c r="C12" s="207" t="s">
        <v>0</v>
      </c>
      <c r="D12" s="207"/>
      <c r="E12" s="207"/>
      <c r="F12" s="43" t="s">
        <v>22</v>
      </c>
      <c r="G12" s="44">
        <v>12015</v>
      </c>
      <c r="H12" s="39"/>
      <c r="BA12" s="45"/>
      <c r="BB12" s="45"/>
      <c r="BC12" s="45"/>
      <c r="BD12" s="45"/>
      <c r="BE12" s="45"/>
    </row>
    <row r="13" spans="1:57" ht="12.75" customHeight="1" x14ac:dyDescent="0.2">
      <c r="A13" s="46" t="s">
        <v>23</v>
      </c>
      <c r="B13" s="14"/>
      <c r="C13" s="208" t="s">
        <v>0</v>
      </c>
      <c r="D13" s="209"/>
      <c r="E13" s="210"/>
      <c r="F13" s="47" t="s">
        <v>24</v>
      </c>
      <c r="G13" s="48">
        <v>5</v>
      </c>
      <c r="H13" s="39"/>
    </row>
    <row r="14" spans="1:57" ht="28.5" customHeight="1" thickBot="1" x14ac:dyDescent="0.25">
      <c r="A14" s="49" t="s">
        <v>25</v>
      </c>
      <c r="B14" s="50"/>
      <c r="C14" s="50"/>
      <c r="D14" s="50"/>
      <c r="E14" s="51"/>
      <c r="F14" s="51"/>
      <c r="G14" s="52"/>
      <c r="H14" s="39"/>
    </row>
    <row r="15" spans="1:57" ht="17.25" customHeight="1" thickBot="1" x14ac:dyDescent="0.25">
      <c r="A15" s="53" t="s">
        <v>26</v>
      </c>
      <c r="B15" s="54"/>
      <c r="C15" s="55"/>
      <c r="D15" s="56" t="s">
        <v>27</v>
      </c>
      <c r="E15" s="57"/>
      <c r="F15" s="57"/>
      <c r="G15" s="55"/>
    </row>
    <row r="16" spans="1:57" ht="15.95" customHeight="1" x14ac:dyDescent="0.2">
      <c r="A16" s="58"/>
      <c r="B16" s="59" t="s">
        <v>28</v>
      </c>
      <c r="C16" s="60">
        <f>'1 1 Rek'!E13</f>
        <v>0</v>
      </c>
      <c r="D16" s="61" t="s">
        <v>0</v>
      </c>
      <c r="E16" s="62"/>
      <c r="F16" s="63"/>
      <c r="G16" s="60">
        <f>'1 1 Rek'!I18</f>
        <v>0</v>
      </c>
    </row>
    <row r="17" spans="1:7" ht="15.95" customHeight="1" x14ac:dyDescent="0.2">
      <c r="A17" s="58" t="s">
        <v>29</v>
      </c>
      <c r="B17" s="59" t="s">
        <v>30</v>
      </c>
      <c r="C17" s="60">
        <f>'1 1 Rek'!F13</f>
        <v>0</v>
      </c>
      <c r="D17" s="13" t="s">
        <v>0</v>
      </c>
      <c r="E17" s="64"/>
      <c r="F17" s="65"/>
      <c r="G17" s="60">
        <f>'1 1 Rek'!I19</f>
        <v>0</v>
      </c>
    </row>
    <row r="18" spans="1:7" ht="15.95" customHeight="1" x14ac:dyDescent="0.2">
      <c r="A18" s="58" t="s">
        <v>31</v>
      </c>
      <c r="B18" s="59" t="s">
        <v>32</v>
      </c>
      <c r="C18" s="60">
        <f>'1 1 Rek'!H13</f>
        <v>0</v>
      </c>
      <c r="D18" s="13" t="s">
        <v>0</v>
      </c>
      <c r="E18" s="64"/>
      <c r="F18" s="65"/>
      <c r="G18" s="60">
        <f>'1 1 Rek'!I20</f>
        <v>0</v>
      </c>
    </row>
    <row r="19" spans="1:7" ht="15.95" customHeight="1" x14ac:dyDescent="0.2">
      <c r="A19" s="66" t="s">
        <v>33</v>
      </c>
      <c r="B19" s="67" t="s">
        <v>34</v>
      </c>
      <c r="C19" s="60">
        <f>'1 1 Rek'!G13</f>
        <v>0</v>
      </c>
      <c r="D19" s="13" t="s">
        <v>0</v>
      </c>
      <c r="E19" s="64"/>
      <c r="F19" s="65"/>
      <c r="G19" s="60">
        <f>'1 1 Rek'!I21</f>
        <v>0</v>
      </c>
    </row>
    <row r="20" spans="1:7" ht="15.95" customHeight="1" x14ac:dyDescent="0.2">
      <c r="A20" s="68" t="s">
        <v>35</v>
      </c>
      <c r="B20" s="59"/>
      <c r="C20" s="60">
        <f>SUM(C16:C19)</f>
        <v>0</v>
      </c>
      <c r="D20" s="13" t="str">
        <f>'1 1 Rek'!A22</f>
        <v>Zařízení staveniště</v>
      </c>
      <c r="E20" s="64"/>
      <c r="F20" s="65"/>
      <c r="G20" s="60">
        <f>'1 1 Rek'!I22</f>
        <v>0</v>
      </c>
    </row>
    <row r="21" spans="1:7" ht="15.95" customHeight="1" x14ac:dyDescent="0.2">
      <c r="A21" s="68"/>
      <c r="B21" s="59"/>
      <c r="C21" s="60"/>
      <c r="D21" s="13" t="str">
        <f>'1 1 Rek'!A23</f>
        <v>Provoz investora</v>
      </c>
      <c r="E21" s="64"/>
      <c r="F21" s="65"/>
      <c r="G21" s="60">
        <f>'1 1 Rek'!I23</f>
        <v>0</v>
      </c>
    </row>
    <row r="22" spans="1:7" ht="15.95" customHeight="1" x14ac:dyDescent="0.2">
      <c r="A22" s="68" t="s">
        <v>8</v>
      </c>
      <c r="B22" s="59"/>
      <c r="C22" s="60">
        <f>'1 1 Rek'!I13</f>
        <v>0</v>
      </c>
      <c r="D22" s="13" t="s">
        <v>0</v>
      </c>
      <c r="E22" s="64"/>
      <c r="F22" s="65"/>
      <c r="G22" s="60">
        <f>'1 1 Rek'!I24</f>
        <v>0</v>
      </c>
    </row>
    <row r="23" spans="1:7" ht="15.95" customHeight="1" x14ac:dyDescent="0.2">
      <c r="A23" s="69" t="s">
        <v>36</v>
      </c>
      <c r="B23" s="39"/>
      <c r="C23" s="60">
        <f>C20+C22</f>
        <v>0</v>
      </c>
      <c r="D23" s="13" t="s">
        <v>0</v>
      </c>
      <c r="E23" s="64"/>
      <c r="F23" s="65"/>
      <c r="G23" s="60">
        <f>G24-SUM(G16:G22)</f>
        <v>0</v>
      </c>
    </row>
    <row r="24" spans="1:7" ht="15.95" customHeight="1" thickBot="1" x14ac:dyDescent="0.25">
      <c r="A24" s="211" t="s">
        <v>37</v>
      </c>
      <c r="B24" s="212"/>
      <c r="C24" s="70">
        <f>C23+G24</f>
        <v>0</v>
      </c>
      <c r="D24" s="71" t="s">
        <v>38</v>
      </c>
      <c r="E24" s="72"/>
      <c r="F24" s="73"/>
      <c r="G24" s="60">
        <f>'1 1 Rek'!H26</f>
        <v>0</v>
      </c>
    </row>
    <row r="25" spans="1:7" x14ac:dyDescent="0.2">
      <c r="A25" s="74" t="s">
        <v>39</v>
      </c>
      <c r="B25" s="75"/>
      <c r="C25" s="76"/>
      <c r="D25" s="75" t="s">
        <v>40</v>
      </c>
      <c r="E25" s="75"/>
      <c r="F25" s="77" t="s">
        <v>41</v>
      </c>
      <c r="G25" s="78"/>
    </row>
    <row r="26" spans="1:7" x14ac:dyDescent="0.2">
      <c r="A26" s="69" t="s">
        <v>42</v>
      </c>
      <c r="B26" s="39"/>
      <c r="C26" s="79"/>
      <c r="D26" s="39" t="s">
        <v>42</v>
      </c>
      <c r="F26" s="80" t="s">
        <v>42</v>
      </c>
      <c r="G26" s="81"/>
    </row>
    <row r="27" spans="1:7" ht="37.5" customHeight="1" x14ac:dyDescent="0.2">
      <c r="A27" s="69" t="s">
        <v>43</v>
      </c>
      <c r="B27" s="82"/>
      <c r="C27" s="79"/>
      <c r="D27" s="39" t="s">
        <v>43</v>
      </c>
      <c r="F27" s="80" t="s">
        <v>43</v>
      </c>
      <c r="G27" s="81"/>
    </row>
    <row r="28" spans="1:7" x14ac:dyDescent="0.2">
      <c r="A28" s="69"/>
      <c r="B28" s="83"/>
      <c r="C28" s="79"/>
      <c r="D28" s="39"/>
      <c r="F28" s="80"/>
      <c r="G28" s="81"/>
    </row>
    <row r="29" spans="1:7" x14ac:dyDescent="0.2">
      <c r="A29" s="69" t="s">
        <v>44</v>
      </c>
      <c r="B29" s="39"/>
      <c r="C29" s="79"/>
      <c r="D29" s="80" t="s">
        <v>45</v>
      </c>
      <c r="E29" s="79"/>
      <c r="F29" s="84" t="s">
        <v>45</v>
      </c>
      <c r="G29" s="81"/>
    </row>
    <row r="30" spans="1:7" ht="69" customHeight="1" x14ac:dyDescent="0.2">
      <c r="A30" s="69"/>
      <c r="B30" s="39"/>
      <c r="C30" s="85"/>
      <c r="D30" s="86"/>
      <c r="E30" s="85"/>
      <c r="F30" s="39"/>
      <c r="G30" s="81"/>
    </row>
    <row r="31" spans="1:7" x14ac:dyDescent="0.2">
      <c r="A31" s="87" t="s">
        <v>2</v>
      </c>
      <c r="B31" s="88"/>
      <c r="C31" s="89">
        <v>21</v>
      </c>
      <c r="D31" s="88" t="s">
        <v>46</v>
      </c>
      <c r="E31" s="90"/>
      <c r="F31" s="213">
        <f>ROUND(C24-F33,0)</f>
        <v>0</v>
      </c>
      <c r="G31" s="214"/>
    </row>
    <row r="32" spans="1:7" x14ac:dyDescent="0.2">
      <c r="A32" s="87" t="s">
        <v>47</v>
      </c>
      <c r="B32" s="88"/>
      <c r="C32" s="89">
        <f>C31</f>
        <v>21</v>
      </c>
      <c r="D32" s="88" t="s">
        <v>48</v>
      </c>
      <c r="E32" s="90"/>
      <c r="F32" s="213">
        <f>ROUND(PRODUCT(F31,C32/100),1)</f>
        <v>0</v>
      </c>
      <c r="G32" s="214"/>
    </row>
    <row r="33" spans="1:8" x14ac:dyDescent="0.2">
      <c r="A33" s="87" t="s">
        <v>2</v>
      </c>
      <c r="B33" s="88"/>
      <c r="C33" s="89">
        <v>0</v>
      </c>
      <c r="D33" s="88" t="s">
        <v>48</v>
      </c>
      <c r="E33" s="90"/>
      <c r="F33" s="213">
        <v>0</v>
      </c>
      <c r="G33" s="214"/>
    </row>
    <row r="34" spans="1:8" x14ac:dyDescent="0.2">
      <c r="A34" s="87" t="s">
        <v>47</v>
      </c>
      <c r="B34" s="91"/>
      <c r="C34" s="92">
        <f>C33</f>
        <v>0</v>
      </c>
      <c r="D34" s="88" t="s">
        <v>48</v>
      </c>
      <c r="E34" s="65"/>
      <c r="F34" s="213">
        <f>ROUND(PRODUCT(F33,C34/100),1)</f>
        <v>0</v>
      </c>
      <c r="G34" s="214"/>
    </row>
    <row r="35" spans="1:8" s="96" customFormat="1" ht="19.5" customHeight="1" thickBot="1" x14ac:dyDescent="0.3">
      <c r="A35" s="93" t="s">
        <v>49</v>
      </c>
      <c r="B35" s="94"/>
      <c r="C35" s="94"/>
      <c r="D35" s="94"/>
      <c r="E35" s="95"/>
      <c r="F35" s="215">
        <f>CEILING(SUM(F31:F34),IF(SUM(F31:F34)&gt;=0,1,-1))</f>
        <v>0</v>
      </c>
      <c r="G35" s="216"/>
    </row>
    <row r="37" spans="1:8" x14ac:dyDescent="0.2">
      <c r="A37" s="2" t="s">
        <v>50</v>
      </c>
      <c r="B37" s="2"/>
      <c r="C37" s="2"/>
      <c r="D37" s="2"/>
      <c r="E37" s="2"/>
      <c r="F37" s="2"/>
      <c r="G37" s="2"/>
      <c r="H37" s="1" t="s">
        <v>0</v>
      </c>
    </row>
    <row r="38" spans="1:8" ht="14.25" customHeight="1" x14ac:dyDescent="0.2">
      <c r="A38" s="2"/>
      <c r="B38" s="206"/>
      <c r="C38" s="206"/>
      <c r="D38" s="206"/>
      <c r="E38" s="206"/>
      <c r="F38" s="206"/>
      <c r="G38" s="206"/>
      <c r="H38" s="1" t="s">
        <v>0</v>
      </c>
    </row>
    <row r="39" spans="1:8" ht="12.75" customHeight="1" x14ac:dyDescent="0.2">
      <c r="A39" s="97"/>
      <c r="B39" s="206"/>
      <c r="C39" s="206"/>
      <c r="D39" s="206"/>
      <c r="E39" s="206"/>
      <c r="F39" s="206"/>
      <c r="G39" s="206"/>
      <c r="H39" s="1" t="s">
        <v>0</v>
      </c>
    </row>
    <row r="40" spans="1:8" x14ac:dyDescent="0.2">
      <c r="A40" s="97"/>
      <c r="B40" s="206"/>
      <c r="C40" s="206"/>
      <c r="D40" s="206"/>
      <c r="E40" s="206"/>
      <c r="F40" s="206"/>
      <c r="G40" s="206"/>
      <c r="H40" s="1" t="s">
        <v>0</v>
      </c>
    </row>
    <row r="41" spans="1:8" x14ac:dyDescent="0.2">
      <c r="A41" s="97"/>
      <c r="B41" s="206"/>
      <c r="C41" s="206"/>
      <c r="D41" s="206"/>
      <c r="E41" s="206"/>
      <c r="F41" s="206"/>
      <c r="G41" s="206"/>
      <c r="H41" s="1" t="s">
        <v>0</v>
      </c>
    </row>
    <row r="42" spans="1:8" x14ac:dyDescent="0.2">
      <c r="A42" s="97"/>
      <c r="B42" s="206"/>
      <c r="C42" s="206"/>
      <c r="D42" s="206"/>
      <c r="E42" s="206"/>
      <c r="F42" s="206"/>
      <c r="G42" s="206"/>
      <c r="H42" s="1" t="s">
        <v>0</v>
      </c>
    </row>
    <row r="43" spans="1:8" x14ac:dyDescent="0.2">
      <c r="A43" s="97"/>
      <c r="B43" s="206"/>
      <c r="C43" s="206"/>
      <c r="D43" s="206"/>
      <c r="E43" s="206"/>
      <c r="F43" s="206"/>
      <c r="G43" s="206"/>
      <c r="H43" s="1" t="s">
        <v>0</v>
      </c>
    </row>
    <row r="44" spans="1:8" x14ac:dyDescent="0.2">
      <c r="A44" s="97"/>
      <c r="B44" s="206"/>
      <c r="C44" s="206"/>
      <c r="D44" s="206"/>
      <c r="E44" s="206"/>
      <c r="F44" s="206"/>
      <c r="G44" s="206"/>
      <c r="H44" s="1" t="s">
        <v>0</v>
      </c>
    </row>
    <row r="45" spans="1:8" x14ac:dyDescent="0.2">
      <c r="A45" s="97"/>
      <c r="B45" s="206"/>
      <c r="C45" s="206"/>
      <c r="D45" s="206"/>
      <c r="E45" s="206"/>
      <c r="F45" s="206"/>
      <c r="G45" s="206"/>
      <c r="H45" s="1" t="s">
        <v>0</v>
      </c>
    </row>
    <row r="46" spans="1:8" ht="0.75" customHeight="1" x14ac:dyDescent="0.2">
      <c r="A46" s="97"/>
      <c r="B46" s="206"/>
      <c r="C46" s="206"/>
      <c r="D46" s="206"/>
      <c r="E46" s="206"/>
      <c r="F46" s="206"/>
      <c r="G46" s="206"/>
      <c r="H46" s="1" t="s">
        <v>0</v>
      </c>
    </row>
    <row r="47" spans="1:8" x14ac:dyDescent="0.2">
      <c r="B47" s="205"/>
      <c r="C47" s="205"/>
      <c r="D47" s="205"/>
      <c r="E47" s="205"/>
      <c r="F47" s="205"/>
      <c r="G47" s="205"/>
    </row>
    <row r="48" spans="1:8" x14ac:dyDescent="0.2">
      <c r="B48" s="205"/>
      <c r="C48" s="205"/>
      <c r="D48" s="205"/>
      <c r="E48" s="205"/>
      <c r="F48" s="205"/>
      <c r="G48" s="205"/>
    </row>
    <row r="49" spans="2:7" x14ac:dyDescent="0.2">
      <c r="B49" s="205"/>
      <c r="C49" s="205"/>
      <c r="D49" s="205"/>
      <c r="E49" s="205"/>
      <c r="F49" s="205"/>
      <c r="G49" s="205"/>
    </row>
    <row r="50" spans="2:7" x14ac:dyDescent="0.2">
      <c r="B50" s="205"/>
      <c r="C50" s="205"/>
      <c r="D50" s="205"/>
      <c r="E50" s="205"/>
      <c r="F50" s="205"/>
      <c r="G50" s="205"/>
    </row>
    <row r="51" spans="2:7" x14ac:dyDescent="0.2">
      <c r="B51" s="205"/>
      <c r="C51" s="205"/>
      <c r="D51" s="205"/>
      <c r="E51" s="205"/>
      <c r="F51" s="205"/>
      <c r="G51" s="205"/>
    </row>
    <row r="52" spans="2:7" x14ac:dyDescent="0.2">
      <c r="B52" s="205"/>
      <c r="C52" s="205"/>
      <c r="D52" s="205"/>
      <c r="E52" s="205"/>
      <c r="F52" s="205"/>
      <c r="G52" s="205"/>
    </row>
    <row r="53" spans="2:7" x14ac:dyDescent="0.2">
      <c r="B53" s="205"/>
      <c r="C53" s="205"/>
      <c r="D53" s="205"/>
      <c r="E53" s="205"/>
      <c r="F53" s="205"/>
      <c r="G53" s="205"/>
    </row>
    <row r="54" spans="2:7" x14ac:dyDescent="0.2">
      <c r="B54" s="205"/>
      <c r="C54" s="205"/>
      <c r="D54" s="205"/>
      <c r="E54" s="205"/>
      <c r="F54" s="205"/>
      <c r="G54" s="205"/>
    </row>
    <row r="55" spans="2:7" x14ac:dyDescent="0.2">
      <c r="B55" s="205"/>
      <c r="C55" s="205"/>
      <c r="D55" s="205"/>
      <c r="E55" s="205"/>
      <c r="F55" s="205"/>
      <c r="G55" s="205"/>
    </row>
    <row r="56" spans="2:7" x14ac:dyDescent="0.2">
      <c r="B56" s="205"/>
      <c r="C56" s="205"/>
      <c r="D56" s="205"/>
      <c r="E56" s="205"/>
      <c r="F56" s="205"/>
      <c r="G56" s="205"/>
    </row>
  </sheetData>
  <mergeCells count="22">
    <mergeCell ref="B38:G46"/>
    <mergeCell ref="C9:E9"/>
    <mergeCell ref="C10:E10"/>
    <mergeCell ref="C11:E11"/>
    <mergeCell ref="C12:E12"/>
    <mergeCell ref="C13:E13"/>
    <mergeCell ref="A24:B24"/>
    <mergeCell ref="F31:G31"/>
    <mergeCell ref="F32:G32"/>
    <mergeCell ref="F33:G33"/>
    <mergeCell ref="F34:G34"/>
    <mergeCell ref="F35:G35"/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B52:G5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7"/>
  <sheetViews>
    <sheetView zoomScaleNormal="100" zoomScaleSheetLayoutView="100" workbookViewId="0">
      <selection activeCell="H11" sqref="H11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6.28515625" style="1" customWidth="1"/>
    <col min="10" max="16384" width="9.140625" style="1"/>
  </cols>
  <sheetData>
    <row r="1" spans="1:57" ht="13.5" thickTop="1" x14ac:dyDescent="0.2">
      <c r="A1" s="217" t="s">
        <v>1</v>
      </c>
      <c r="B1" s="218"/>
      <c r="C1" s="98" t="s">
        <v>78</v>
      </c>
      <c r="D1" s="99"/>
      <c r="E1" s="100"/>
      <c r="F1" s="99"/>
      <c r="G1" s="101" t="s">
        <v>51</v>
      </c>
      <c r="H1" s="102">
        <v>1</v>
      </c>
      <c r="I1" s="103"/>
    </row>
    <row r="2" spans="1:57" ht="13.5" thickBot="1" x14ac:dyDescent="0.25">
      <c r="A2" s="219" t="s">
        <v>52</v>
      </c>
      <c r="B2" s="220"/>
      <c r="C2" s="104" t="s">
        <v>179</v>
      </c>
      <c r="D2" s="105"/>
      <c r="E2" s="106"/>
      <c r="F2" s="105"/>
      <c r="G2" s="221" t="s">
        <v>80</v>
      </c>
      <c r="H2" s="222"/>
      <c r="I2" s="223"/>
    </row>
    <row r="3" spans="1:57" ht="13.5" thickTop="1" x14ac:dyDescent="0.2">
      <c r="F3" s="39"/>
    </row>
    <row r="4" spans="1:57" ht="19.5" customHeight="1" x14ac:dyDescent="0.25">
      <c r="A4" s="107" t="s">
        <v>53</v>
      </c>
      <c r="B4" s="108"/>
      <c r="C4" s="108"/>
      <c r="D4" s="108"/>
      <c r="E4" s="109"/>
      <c r="F4" s="108"/>
      <c r="G4" s="108"/>
      <c r="H4" s="108"/>
      <c r="I4" s="108"/>
    </row>
    <row r="5" spans="1:57" ht="13.5" thickBot="1" x14ac:dyDescent="0.25"/>
    <row r="6" spans="1:57" s="39" customFormat="1" ht="13.5" thickBot="1" x14ac:dyDescent="0.25">
      <c r="A6" s="110"/>
      <c r="B6" s="111" t="s">
        <v>54</v>
      </c>
      <c r="C6" s="111"/>
      <c r="D6" s="112"/>
      <c r="E6" s="113" t="s">
        <v>4</v>
      </c>
      <c r="F6" s="114" t="s">
        <v>5</v>
      </c>
      <c r="G6" s="114" t="s">
        <v>6</v>
      </c>
      <c r="H6" s="114" t="s">
        <v>7</v>
      </c>
      <c r="I6" s="115" t="s">
        <v>8</v>
      </c>
    </row>
    <row r="7" spans="1:57" s="39" customFormat="1" x14ac:dyDescent="0.2">
      <c r="A7" s="194" t="str">
        <f>'1 1 Pol'!B7</f>
        <v>62</v>
      </c>
      <c r="B7" s="5" t="str">
        <f>'1 1 Pol'!C7</f>
        <v>Úpravy povrchů vnější</v>
      </c>
      <c r="D7" s="116"/>
      <c r="E7" s="195">
        <f>SUM('1 1 Pol'!G22)</f>
        <v>0</v>
      </c>
      <c r="F7" s="196">
        <f>'1 1 Pol'!BB22</f>
        <v>0</v>
      </c>
      <c r="G7" s="196">
        <f>'1 1 Pol'!BC22</f>
        <v>0</v>
      </c>
      <c r="H7" s="196">
        <f>'1 1 Pol'!BD22</f>
        <v>0</v>
      </c>
      <c r="I7" s="197">
        <f>'1 1 Pol'!BE22</f>
        <v>0</v>
      </c>
    </row>
    <row r="8" spans="1:57" s="39" customFormat="1" x14ac:dyDescent="0.2">
      <c r="A8" s="194" t="str">
        <f>'1 1 Pol'!B23</f>
        <v>94</v>
      </c>
      <c r="B8" s="5" t="str">
        <f>'1 1 Pol'!C23</f>
        <v>Lešení a stavební výtahy</v>
      </c>
      <c r="D8" s="116"/>
      <c r="E8" s="195">
        <f>SUM('1 1 Pol'!G29)</f>
        <v>0</v>
      </c>
      <c r="F8" s="196">
        <f>'1 1 Pol'!BB29</f>
        <v>0</v>
      </c>
      <c r="G8" s="196">
        <f>'1 1 Pol'!BC29</f>
        <v>0</v>
      </c>
      <c r="H8" s="196">
        <f>'1 1 Pol'!BD29</f>
        <v>0</v>
      </c>
      <c r="I8" s="197">
        <f>'1 1 Pol'!BE29</f>
        <v>0</v>
      </c>
    </row>
    <row r="9" spans="1:57" s="39" customFormat="1" x14ac:dyDescent="0.2">
      <c r="A9" s="194" t="str">
        <f>'1 1 Pol'!B30</f>
        <v>713</v>
      </c>
      <c r="B9" s="5" t="str">
        <f>'1 1 Pol'!C30</f>
        <v>Izolace tepelné</v>
      </c>
      <c r="D9" s="116"/>
      <c r="E9" s="195">
        <f>'1 1 Pol'!BA34</f>
        <v>0</v>
      </c>
      <c r="F9" s="196">
        <f>SUM('1 1 Pol'!G34)</f>
        <v>0</v>
      </c>
      <c r="G9" s="196">
        <f>'1 1 Pol'!BC34</f>
        <v>0</v>
      </c>
      <c r="H9" s="196">
        <f>'1 1 Pol'!BD34</f>
        <v>0</v>
      </c>
      <c r="I9" s="197">
        <f>'1 1 Pol'!BE34</f>
        <v>0</v>
      </c>
    </row>
    <row r="10" spans="1:57" s="39" customFormat="1" x14ac:dyDescent="0.2">
      <c r="A10" s="194" t="str">
        <f>'1 1 Pol'!B35</f>
        <v>769</v>
      </c>
      <c r="B10" s="5" t="str">
        <f>'1 1 Pol'!C35</f>
        <v>Otvorové prvky z plastu</v>
      </c>
      <c r="D10" s="116"/>
      <c r="E10" s="195">
        <f>'1 1 Pol'!BA57</f>
        <v>0</v>
      </c>
      <c r="F10" s="196">
        <f>SUM('1 1 Pol'!G57)</f>
        <v>0</v>
      </c>
      <c r="G10" s="196">
        <f>'1 1 Pol'!BC57</f>
        <v>0</v>
      </c>
      <c r="H10" s="196">
        <f>'1 1 Pol'!BD57</f>
        <v>0</v>
      </c>
      <c r="I10" s="197">
        <f>'1 1 Pol'!BE57</f>
        <v>0</v>
      </c>
    </row>
    <row r="11" spans="1:57" s="39" customFormat="1" x14ac:dyDescent="0.2">
      <c r="A11" s="194" t="s">
        <v>170</v>
      </c>
      <c r="B11" s="5" t="s">
        <v>171</v>
      </c>
      <c r="D11" s="116"/>
      <c r="E11" s="196"/>
      <c r="F11" s="196">
        <f>SUM('1 1 Pol'!G83)</f>
        <v>0</v>
      </c>
      <c r="I11" s="197"/>
    </row>
    <row r="12" spans="1:57" s="39" customFormat="1" ht="13.5" thickBot="1" x14ac:dyDescent="0.25">
      <c r="A12" s="194" t="s">
        <v>161</v>
      </c>
      <c r="B12" s="5" t="s">
        <v>162</v>
      </c>
      <c r="D12" s="116"/>
      <c r="E12" s="195"/>
      <c r="F12" s="196">
        <f>SUM('1 1 Pol'!G68)</f>
        <v>0</v>
      </c>
      <c r="G12" s="196"/>
      <c r="H12" s="196"/>
      <c r="I12" s="197"/>
    </row>
    <row r="13" spans="1:57" s="3" customFormat="1" ht="13.5" thickBot="1" x14ac:dyDescent="0.25">
      <c r="A13" s="117"/>
      <c r="B13" s="118" t="s">
        <v>55</v>
      </c>
      <c r="C13" s="118"/>
      <c r="D13" s="119"/>
      <c r="E13" s="120">
        <f>SUM(E7:E12)</f>
        <v>0</v>
      </c>
      <c r="F13" s="121">
        <f>SUM(F7:F12)</f>
        <v>0</v>
      </c>
      <c r="G13" s="121">
        <f>SUM(G7:G10)</f>
        <v>0</v>
      </c>
      <c r="H13" s="121">
        <f>SUM(H7:H10)</f>
        <v>0</v>
      </c>
      <c r="I13" s="122">
        <f>SUM(I7:I10)</f>
        <v>0</v>
      </c>
    </row>
    <row r="14" spans="1:57" x14ac:dyDescent="0.2">
      <c r="A14" s="39"/>
      <c r="B14" s="39"/>
      <c r="C14" s="39"/>
      <c r="D14" s="39"/>
      <c r="E14" s="39"/>
      <c r="F14" s="39"/>
      <c r="G14" s="39"/>
      <c r="H14" s="39"/>
      <c r="I14" s="39"/>
    </row>
    <row r="15" spans="1:57" ht="19.5" customHeight="1" x14ac:dyDescent="0.25">
      <c r="A15" s="108" t="s">
        <v>56</v>
      </c>
      <c r="B15" s="108"/>
      <c r="C15" s="108"/>
      <c r="D15" s="108"/>
      <c r="E15" s="108"/>
      <c r="F15" s="108"/>
      <c r="G15" s="123"/>
      <c r="H15" s="108"/>
      <c r="I15" s="108"/>
      <c r="BA15" s="45"/>
      <c r="BB15" s="45"/>
      <c r="BC15" s="45"/>
      <c r="BD15" s="45"/>
      <c r="BE15" s="45"/>
    </row>
    <row r="16" spans="1:57" ht="13.5" thickBot="1" x14ac:dyDescent="0.25"/>
    <row r="17" spans="1:53" x14ac:dyDescent="0.2">
      <c r="A17" s="74" t="s">
        <v>57</v>
      </c>
      <c r="B17" s="75"/>
      <c r="C17" s="75"/>
      <c r="D17" s="124"/>
      <c r="E17" s="125" t="s">
        <v>0</v>
      </c>
      <c r="F17" s="126" t="s">
        <v>3</v>
      </c>
      <c r="G17" s="127" t="s">
        <v>59</v>
      </c>
      <c r="H17" s="128"/>
      <c r="I17" s="129" t="s">
        <v>58</v>
      </c>
    </row>
    <row r="18" spans="1:53" x14ac:dyDescent="0.2">
      <c r="A18" s="68" t="s">
        <v>134</v>
      </c>
      <c r="B18" s="59"/>
      <c r="C18" s="59"/>
      <c r="D18" s="130"/>
      <c r="E18" s="131">
        <v>0</v>
      </c>
      <c r="F18" s="132">
        <v>0</v>
      </c>
      <c r="G18" s="133">
        <v>0</v>
      </c>
      <c r="H18" s="134"/>
      <c r="I18" s="135">
        <f t="shared" ref="I18:I25" si="0">E18+F18*G18/100</f>
        <v>0</v>
      </c>
      <c r="BA18" s="1">
        <v>0</v>
      </c>
    </row>
    <row r="19" spans="1:53" x14ac:dyDescent="0.2">
      <c r="A19" s="68" t="s">
        <v>135</v>
      </c>
      <c r="B19" s="59"/>
      <c r="C19" s="59"/>
      <c r="D19" s="130"/>
      <c r="E19" s="131">
        <v>0</v>
      </c>
      <c r="F19" s="132">
        <v>0</v>
      </c>
      <c r="G19" s="133">
        <v>0</v>
      </c>
      <c r="H19" s="134"/>
      <c r="I19" s="135">
        <f t="shared" si="0"/>
        <v>0</v>
      </c>
      <c r="BA19" s="1">
        <v>0</v>
      </c>
    </row>
    <row r="20" spans="1:53" x14ac:dyDescent="0.2">
      <c r="A20" s="68" t="s">
        <v>136</v>
      </c>
      <c r="B20" s="59"/>
      <c r="C20" s="59"/>
      <c r="D20" s="130"/>
      <c r="E20" s="131">
        <v>0</v>
      </c>
      <c r="F20" s="132">
        <v>0</v>
      </c>
      <c r="G20" s="133">
        <v>0</v>
      </c>
      <c r="H20" s="134"/>
      <c r="I20" s="135">
        <f t="shared" si="0"/>
        <v>0</v>
      </c>
      <c r="BA20" s="1">
        <v>0</v>
      </c>
    </row>
    <row r="21" spans="1:53" x14ac:dyDescent="0.2">
      <c r="A21" s="68" t="s">
        <v>137</v>
      </c>
      <c r="B21" s="59"/>
      <c r="C21" s="59"/>
      <c r="D21" s="130"/>
      <c r="E21" s="131">
        <v>0</v>
      </c>
      <c r="F21" s="132">
        <v>0</v>
      </c>
      <c r="G21" s="133">
        <v>0</v>
      </c>
      <c r="H21" s="134"/>
      <c r="I21" s="135">
        <f t="shared" si="0"/>
        <v>0</v>
      </c>
      <c r="BA21" s="1">
        <v>0</v>
      </c>
    </row>
    <row r="22" spans="1:53" x14ac:dyDescent="0.2">
      <c r="A22" s="68" t="s">
        <v>138</v>
      </c>
      <c r="B22" s="59"/>
      <c r="C22" s="59"/>
      <c r="D22" s="130"/>
      <c r="E22" s="131">
        <v>0</v>
      </c>
      <c r="F22" s="132">
        <v>3.5</v>
      </c>
      <c r="G22" s="133">
        <f>SUM(E13:I13)</f>
        <v>0</v>
      </c>
      <c r="H22" s="134"/>
      <c r="I22" s="135">
        <f>SUM(F22*G22/100)</f>
        <v>0</v>
      </c>
      <c r="BA22" s="1">
        <v>1</v>
      </c>
    </row>
    <row r="23" spans="1:53" x14ac:dyDescent="0.2">
      <c r="A23" s="68" t="s">
        <v>139</v>
      </c>
      <c r="B23" s="59"/>
      <c r="C23" s="59"/>
      <c r="D23" s="130"/>
      <c r="E23" s="131">
        <v>0</v>
      </c>
      <c r="F23" s="132">
        <v>1.5</v>
      </c>
      <c r="G23" s="133">
        <f>SUM(E13:F13)</f>
        <v>0</v>
      </c>
      <c r="H23" s="134"/>
      <c r="I23" s="135">
        <f>SUM(F23*G23/100)</f>
        <v>0</v>
      </c>
      <c r="BA23" s="1">
        <v>1</v>
      </c>
    </row>
    <row r="24" spans="1:53" x14ac:dyDescent="0.2">
      <c r="A24" s="68" t="s">
        <v>140</v>
      </c>
      <c r="B24" s="59"/>
      <c r="C24" s="59"/>
      <c r="D24" s="130"/>
      <c r="E24" s="131">
        <v>0</v>
      </c>
      <c r="F24" s="132">
        <v>0</v>
      </c>
      <c r="G24" s="133">
        <v>0</v>
      </c>
      <c r="H24" s="134"/>
      <c r="I24" s="135">
        <f t="shared" si="0"/>
        <v>0</v>
      </c>
      <c r="BA24" s="1">
        <v>2</v>
      </c>
    </row>
    <row r="25" spans="1:53" x14ac:dyDescent="0.2">
      <c r="A25" s="68" t="s">
        <v>141</v>
      </c>
      <c r="B25" s="59"/>
      <c r="C25" s="59"/>
      <c r="D25" s="130"/>
      <c r="E25" s="131">
        <v>0</v>
      </c>
      <c r="F25" s="132">
        <v>0</v>
      </c>
      <c r="G25" s="133">
        <v>0</v>
      </c>
      <c r="H25" s="134"/>
      <c r="I25" s="135">
        <f t="shared" si="0"/>
        <v>0</v>
      </c>
      <c r="BA25" s="1">
        <v>2</v>
      </c>
    </row>
    <row r="26" spans="1:53" ht="13.5" thickBot="1" x14ac:dyDescent="0.25">
      <c r="A26" s="136"/>
      <c r="B26" s="137" t="s">
        <v>60</v>
      </c>
      <c r="C26" s="138"/>
      <c r="D26" s="139"/>
      <c r="E26" s="140"/>
      <c r="F26" s="141"/>
      <c r="G26" s="141"/>
      <c r="H26" s="224">
        <f>SUM(I18:I25)</f>
        <v>0</v>
      </c>
      <c r="I26" s="225"/>
    </row>
    <row r="28" spans="1:53" x14ac:dyDescent="0.2">
      <c r="B28" s="3"/>
      <c r="F28" s="142"/>
      <c r="G28" s="143"/>
      <c r="H28" s="143"/>
      <c r="I28" s="4"/>
    </row>
    <row r="29" spans="1:53" x14ac:dyDescent="0.2">
      <c r="F29" s="142"/>
      <c r="G29" s="143"/>
      <c r="H29" s="143"/>
      <c r="I29" s="4"/>
    </row>
    <row r="30" spans="1:53" x14ac:dyDescent="0.2">
      <c r="F30" s="142"/>
      <c r="G30" s="143"/>
      <c r="H30" s="143"/>
      <c r="I30" s="4"/>
    </row>
    <row r="31" spans="1:53" x14ac:dyDescent="0.2">
      <c r="F31" s="142"/>
      <c r="G31" s="143"/>
      <c r="H31" s="143"/>
      <c r="I31" s="4"/>
    </row>
    <row r="32" spans="1:53" x14ac:dyDescent="0.2">
      <c r="F32" s="142"/>
      <c r="G32" s="143"/>
      <c r="H32" s="143"/>
      <c r="I32" s="4"/>
    </row>
    <row r="33" spans="6:9" x14ac:dyDescent="0.2">
      <c r="F33" s="142"/>
      <c r="G33" s="143"/>
      <c r="H33" s="143"/>
      <c r="I33" s="4"/>
    </row>
    <row r="34" spans="6:9" x14ac:dyDescent="0.2">
      <c r="F34" s="142"/>
      <c r="G34" s="143"/>
      <c r="H34" s="143"/>
      <c r="I34" s="4"/>
    </row>
    <row r="35" spans="6:9" x14ac:dyDescent="0.2">
      <c r="F35" s="142"/>
      <c r="G35" s="143"/>
      <c r="H35" s="143"/>
      <c r="I35" s="4"/>
    </row>
    <row r="36" spans="6:9" x14ac:dyDescent="0.2">
      <c r="F36" s="142"/>
      <c r="G36" s="143"/>
      <c r="H36" s="143"/>
      <c r="I36" s="4"/>
    </row>
    <row r="37" spans="6:9" x14ac:dyDescent="0.2">
      <c r="F37" s="142"/>
      <c r="G37" s="143"/>
      <c r="H37" s="143"/>
      <c r="I37" s="4"/>
    </row>
    <row r="38" spans="6:9" x14ac:dyDescent="0.2">
      <c r="F38" s="142"/>
      <c r="G38" s="143"/>
      <c r="H38" s="143"/>
      <c r="I38" s="4"/>
    </row>
    <row r="39" spans="6:9" x14ac:dyDescent="0.2">
      <c r="F39" s="142"/>
      <c r="G39" s="143"/>
      <c r="H39" s="143"/>
      <c r="I39" s="4"/>
    </row>
    <row r="40" spans="6:9" x14ac:dyDescent="0.2">
      <c r="F40" s="142"/>
      <c r="G40" s="143"/>
      <c r="H40" s="143"/>
      <c r="I40" s="4"/>
    </row>
    <row r="41" spans="6:9" x14ac:dyDescent="0.2">
      <c r="F41" s="142"/>
      <c r="G41" s="143"/>
      <c r="H41" s="143"/>
      <c r="I41" s="4"/>
    </row>
    <row r="42" spans="6:9" x14ac:dyDescent="0.2">
      <c r="F42" s="142"/>
      <c r="G42" s="143"/>
      <c r="H42" s="143"/>
      <c r="I42" s="4"/>
    </row>
    <row r="43" spans="6:9" x14ac:dyDescent="0.2">
      <c r="F43" s="142"/>
      <c r="G43" s="143"/>
      <c r="H43" s="143"/>
      <c r="I43" s="4"/>
    </row>
    <row r="44" spans="6:9" x14ac:dyDescent="0.2">
      <c r="F44" s="142"/>
      <c r="G44" s="143"/>
      <c r="H44" s="143"/>
      <c r="I44" s="4"/>
    </row>
    <row r="45" spans="6:9" x14ac:dyDescent="0.2">
      <c r="F45" s="142"/>
      <c r="G45" s="143"/>
      <c r="H45" s="143"/>
      <c r="I45" s="4"/>
    </row>
    <row r="46" spans="6:9" x14ac:dyDescent="0.2">
      <c r="F46" s="142"/>
      <c r="G46" s="143"/>
      <c r="H46" s="143"/>
      <c r="I46" s="4"/>
    </row>
    <row r="47" spans="6:9" x14ac:dyDescent="0.2">
      <c r="F47" s="142"/>
      <c r="G47" s="143"/>
      <c r="H47" s="143"/>
      <c r="I47" s="4"/>
    </row>
    <row r="48" spans="6:9" x14ac:dyDescent="0.2">
      <c r="F48" s="142"/>
      <c r="G48" s="143"/>
      <c r="H48" s="143"/>
      <c r="I48" s="4"/>
    </row>
    <row r="49" spans="6:9" x14ac:dyDescent="0.2">
      <c r="F49" s="142"/>
      <c r="G49" s="143"/>
      <c r="H49" s="143"/>
      <c r="I49" s="4"/>
    </row>
    <row r="50" spans="6:9" x14ac:dyDescent="0.2">
      <c r="F50" s="142"/>
      <c r="G50" s="143"/>
      <c r="H50" s="143"/>
      <c r="I50" s="4"/>
    </row>
    <row r="51" spans="6:9" x14ac:dyDescent="0.2">
      <c r="F51" s="142"/>
      <c r="G51" s="143"/>
      <c r="H51" s="143"/>
      <c r="I51" s="4"/>
    </row>
    <row r="52" spans="6:9" x14ac:dyDescent="0.2">
      <c r="F52" s="142"/>
      <c r="G52" s="143"/>
      <c r="H52" s="143"/>
      <c r="I52" s="4"/>
    </row>
    <row r="53" spans="6:9" x14ac:dyDescent="0.2">
      <c r="F53" s="142"/>
      <c r="G53" s="143"/>
      <c r="H53" s="143"/>
      <c r="I53" s="4"/>
    </row>
    <row r="54" spans="6:9" x14ac:dyDescent="0.2">
      <c r="F54" s="142"/>
      <c r="G54" s="143"/>
      <c r="H54" s="143"/>
      <c r="I54" s="4"/>
    </row>
    <row r="55" spans="6:9" x14ac:dyDescent="0.2">
      <c r="F55" s="142"/>
      <c r="G55" s="143"/>
      <c r="H55" s="143"/>
      <c r="I55" s="4"/>
    </row>
    <row r="56" spans="6:9" x14ac:dyDescent="0.2">
      <c r="F56" s="142"/>
      <c r="G56" s="143"/>
      <c r="H56" s="143"/>
      <c r="I56" s="4"/>
    </row>
    <row r="57" spans="6:9" x14ac:dyDescent="0.2">
      <c r="F57" s="142"/>
      <c r="G57" s="143"/>
      <c r="H57" s="143"/>
      <c r="I57" s="4"/>
    </row>
    <row r="58" spans="6:9" x14ac:dyDescent="0.2">
      <c r="F58" s="142"/>
      <c r="G58" s="143"/>
      <c r="H58" s="143"/>
      <c r="I58" s="4"/>
    </row>
    <row r="59" spans="6:9" x14ac:dyDescent="0.2">
      <c r="F59" s="142"/>
      <c r="G59" s="143"/>
      <c r="H59" s="143"/>
      <c r="I59" s="4"/>
    </row>
    <row r="60" spans="6:9" x14ac:dyDescent="0.2">
      <c r="F60" s="142"/>
      <c r="G60" s="143"/>
      <c r="H60" s="143"/>
      <c r="I60" s="4"/>
    </row>
    <row r="61" spans="6:9" x14ac:dyDescent="0.2">
      <c r="F61" s="142"/>
      <c r="G61" s="143"/>
      <c r="H61" s="143"/>
      <c r="I61" s="4"/>
    </row>
    <row r="62" spans="6:9" x14ac:dyDescent="0.2">
      <c r="F62" s="142"/>
      <c r="G62" s="143"/>
      <c r="H62" s="143"/>
      <c r="I62" s="4"/>
    </row>
    <row r="63" spans="6:9" x14ac:dyDescent="0.2">
      <c r="F63" s="142"/>
      <c r="G63" s="143"/>
      <c r="H63" s="143"/>
      <c r="I63" s="4"/>
    </row>
    <row r="64" spans="6:9" x14ac:dyDescent="0.2">
      <c r="F64" s="142"/>
      <c r="G64" s="143"/>
      <c r="H64" s="143"/>
      <c r="I64" s="4"/>
    </row>
    <row r="65" spans="6:9" x14ac:dyDescent="0.2">
      <c r="F65" s="142"/>
      <c r="G65" s="143"/>
      <c r="H65" s="143"/>
      <c r="I65" s="4"/>
    </row>
    <row r="66" spans="6:9" x14ac:dyDescent="0.2">
      <c r="F66" s="142"/>
      <c r="G66" s="143"/>
      <c r="H66" s="143"/>
      <c r="I66" s="4"/>
    </row>
    <row r="67" spans="6:9" x14ac:dyDescent="0.2">
      <c r="F67" s="142"/>
      <c r="G67" s="143"/>
      <c r="H67" s="143"/>
      <c r="I67" s="4"/>
    </row>
    <row r="68" spans="6:9" x14ac:dyDescent="0.2">
      <c r="F68" s="142"/>
      <c r="G68" s="143"/>
      <c r="H68" s="143"/>
      <c r="I68" s="4"/>
    </row>
    <row r="69" spans="6:9" x14ac:dyDescent="0.2">
      <c r="F69" s="142"/>
      <c r="G69" s="143"/>
      <c r="H69" s="143"/>
      <c r="I69" s="4"/>
    </row>
    <row r="70" spans="6:9" x14ac:dyDescent="0.2">
      <c r="F70" s="142"/>
      <c r="G70" s="143"/>
      <c r="H70" s="143"/>
      <c r="I70" s="4"/>
    </row>
    <row r="71" spans="6:9" x14ac:dyDescent="0.2">
      <c r="F71" s="142"/>
      <c r="G71" s="143"/>
      <c r="H71" s="143"/>
      <c r="I71" s="4"/>
    </row>
    <row r="72" spans="6:9" x14ac:dyDescent="0.2">
      <c r="F72" s="142"/>
      <c r="G72" s="143"/>
      <c r="H72" s="143"/>
      <c r="I72" s="4"/>
    </row>
    <row r="73" spans="6:9" x14ac:dyDescent="0.2">
      <c r="F73" s="142"/>
      <c r="G73" s="143"/>
      <c r="H73" s="143"/>
      <c r="I73" s="4"/>
    </row>
    <row r="74" spans="6:9" x14ac:dyDescent="0.2">
      <c r="F74" s="142"/>
      <c r="G74" s="143"/>
      <c r="H74" s="143"/>
      <c r="I74" s="4"/>
    </row>
    <row r="75" spans="6:9" x14ac:dyDescent="0.2">
      <c r="F75" s="142"/>
      <c r="G75" s="143"/>
      <c r="H75" s="143"/>
      <c r="I75" s="4"/>
    </row>
    <row r="76" spans="6:9" x14ac:dyDescent="0.2">
      <c r="F76" s="142"/>
      <c r="G76" s="143"/>
      <c r="H76" s="143"/>
      <c r="I76" s="4"/>
    </row>
    <row r="77" spans="6:9" x14ac:dyDescent="0.2">
      <c r="F77" s="142"/>
      <c r="G77" s="143"/>
      <c r="H77" s="143"/>
      <c r="I77" s="4"/>
    </row>
  </sheetData>
  <mergeCells count="4">
    <mergeCell ref="A1:B1"/>
    <mergeCell ref="A2:B2"/>
    <mergeCell ref="G2:I2"/>
    <mergeCell ref="H26:I26"/>
  </mergeCells>
  <pageMargins left="0.59055118110236227" right="0.39370078740157483" top="0.59055118110236227" bottom="0.98425196850393704" header="0.19685039370078741" footer="0.51181102362204722"/>
  <pageSetup paperSize="9" scale="94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39"/>
  <sheetViews>
    <sheetView showGridLines="0" showZeros="0" topLeftCell="A4" zoomScaleNormal="100" zoomScaleSheetLayoutView="100" workbookViewId="0">
      <selection activeCell="L16" sqref="L16"/>
    </sheetView>
  </sheetViews>
  <sheetFormatPr defaultRowHeight="12.75" x14ac:dyDescent="0.2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8" width="11.7109375" style="144" hidden="1" customWidth="1"/>
    <col min="9" max="9" width="11.5703125" style="144" hidden="1" customWidth="1"/>
    <col min="10" max="10" width="11" style="144" hidden="1" customWidth="1"/>
    <col min="11" max="11" width="10.42578125" style="144" hidden="1" customWidth="1"/>
    <col min="12" max="12" width="75.42578125" style="144" customWidth="1"/>
    <col min="13" max="13" width="45.28515625" style="144" customWidth="1"/>
    <col min="14" max="16384" width="9.140625" style="144"/>
  </cols>
  <sheetData>
    <row r="1" spans="1:80" ht="15.75" x14ac:dyDescent="0.25">
      <c r="A1" s="226" t="s">
        <v>61</v>
      </c>
      <c r="B1" s="226"/>
      <c r="C1" s="226"/>
      <c r="D1" s="226"/>
      <c r="E1" s="226"/>
      <c r="F1" s="226"/>
      <c r="G1" s="226"/>
    </row>
    <row r="2" spans="1:80" ht="14.25" customHeight="1" thickBot="1" x14ac:dyDescent="0.25">
      <c r="B2" s="145"/>
      <c r="C2" s="146"/>
      <c r="D2" s="146"/>
      <c r="E2" s="147"/>
      <c r="F2" s="146"/>
      <c r="G2" s="146"/>
    </row>
    <row r="3" spans="1:80" ht="13.5" thickTop="1" x14ac:dyDescent="0.2">
      <c r="A3" s="217" t="s">
        <v>1</v>
      </c>
      <c r="B3" s="218"/>
      <c r="C3" s="98" t="s">
        <v>78</v>
      </c>
      <c r="D3" s="99"/>
      <c r="E3" s="148" t="s">
        <v>62</v>
      </c>
      <c r="F3" s="149">
        <f>'1 1 Rek'!H1</f>
        <v>1</v>
      </c>
      <c r="G3" s="150"/>
    </row>
    <row r="4" spans="1:80" ht="13.5" thickBot="1" x14ac:dyDescent="0.25">
      <c r="A4" s="227" t="s">
        <v>52</v>
      </c>
      <c r="B4" s="220"/>
      <c r="C4" s="104" t="s">
        <v>79</v>
      </c>
      <c r="D4" s="105"/>
      <c r="E4" s="228" t="str">
        <f>'1 1 Rek'!G2</f>
        <v>Energetická úsporná opatření budovy č.p.11</v>
      </c>
      <c r="F4" s="229"/>
      <c r="G4" s="230"/>
    </row>
    <row r="5" spans="1:80" ht="13.5" thickTop="1" x14ac:dyDescent="0.2">
      <c r="A5" s="151"/>
      <c r="G5" s="153"/>
    </row>
    <row r="6" spans="1:80" ht="27" customHeight="1" x14ac:dyDescent="0.2">
      <c r="A6" s="154" t="s">
        <v>63</v>
      </c>
      <c r="B6" s="155" t="s">
        <v>64</v>
      </c>
      <c r="C6" s="155" t="s">
        <v>65</v>
      </c>
      <c r="D6" s="155" t="s">
        <v>66</v>
      </c>
      <c r="E6" s="156" t="s">
        <v>67</v>
      </c>
      <c r="F6" s="155" t="s">
        <v>68</v>
      </c>
      <c r="G6" s="157" t="s">
        <v>69</v>
      </c>
      <c r="H6" s="158" t="s">
        <v>70</v>
      </c>
      <c r="I6" s="158" t="s">
        <v>71</v>
      </c>
      <c r="J6" s="158" t="s">
        <v>72</v>
      </c>
      <c r="K6" s="158" t="s">
        <v>73</v>
      </c>
    </row>
    <row r="7" spans="1:80" x14ac:dyDescent="0.2">
      <c r="A7" s="159" t="s">
        <v>74</v>
      </c>
      <c r="B7" s="160" t="s">
        <v>81</v>
      </c>
      <c r="C7" s="199" t="s">
        <v>82</v>
      </c>
      <c r="D7" s="161"/>
      <c r="E7" s="162"/>
      <c r="F7" s="162"/>
      <c r="G7" s="163"/>
      <c r="H7" s="164"/>
      <c r="I7" s="165"/>
      <c r="J7" s="166"/>
      <c r="K7" s="167"/>
      <c r="O7" s="168">
        <v>1</v>
      </c>
    </row>
    <row r="8" spans="1:80" ht="24" customHeight="1" x14ac:dyDescent="0.2">
      <c r="A8" s="169">
        <v>1</v>
      </c>
      <c r="B8" s="170" t="s">
        <v>84</v>
      </c>
      <c r="C8" s="171" t="s">
        <v>202</v>
      </c>
      <c r="D8" s="172" t="s">
        <v>85</v>
      </c>
      <c r="E8" s="173">
        <v>723</v>
      </c>
      <c r="F8" s="173">
        <v>0</v>
      </c>
      <c r="G8" s="174">
        <f t="shared" ref="G8:G21" si="0">E8*F8</f>
        <v>0</v>
      </c>
      <c r="H8" s="175">
        <v>4.1999999999973196E-3</v>
      </c>
      <c r="I8" s="176">
        <f t="shared" ref="I8:I21" si="1">E8*H8</f>
        <v>3.036599999998062</v>
      </c>
      <c r="J8" s="175">
        <v>0</v>
      </c>
      <c r="K8" s="176">
        <f t="shared" ref="K8:K21" si="2">E8*J8</f>
        <v>0</v>
      </c>
      <c r="O8" s="168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 t="shared" ref="BA8:BA21" si="3">IF(AZ8=1,G8,0)</f>
        <v>0</v>
      </c>
      <c r="BB8" s="144">
        <f t="shared" ref="BB8:BB21" si="4">IF(AZ8=2,G8,0)</f>
        <v>0</v>
      </c>
      <c r="BC8" s="144">
        <f t="shared" ref="BC8:BC21" si="5">IF(AZ8=3,G8,0)</f>
        <v>0</v>
      </c>
      <c r="BD8" s="144">
        <f t="shared" ref="BD8:BD21" si="6">IF(AZ8=4,G8,0)</f>
        <v>0</v>
      </c>
      <c r="BE8" s="144">
        <f t="shared" ref="BE8:BE21" si="7">IF(AZ8=5,G8,0)</f>
        <v>0</v>
      </c>
      <c r="CA8" s="168">
        <v>1</v>
      </c>
      <c r="CB8" s="168">
        <v>1</v>
      </c>
    </row>
    <row r="9" spans="1:80" x14ac:dyDescent="0.2">
      <c r="A9" s="169">
        <v>2</v>
      </c>
      <c r="B9" s="170" t="s">
        <v>86</v>
      </c>
      <c r="C9" s="171" t="s">
        <v>87</v>
      </c>
      <c r="D9" s="172" t="s">
        <v>85</v>
      </c>
      <c r="E9" s="173">
        <v>697</v>
      </c>
      <c r="F9" s="173">
        <v>0</v>
      </c>
      <c r="G9" s="174">
        <f t="shared" si="0"/>
        <v>0</v>
      </c>
      <c r="H9" s="175">
        <v>2.4999999999986101E-4</v>
      </c>
      <c r="I9" s="176">
        <f t="shared" si="1"/>
        <v>0.17424999999990312</v>
      </c>
      <c r="J9" s="175">
        <v>0</v>
      </c>
      <c r="K9" s="176">
        <f t="shared" si="2"/>
        <v>0</v>
      </c>
      <c r="O9" s="168">
        <v>2</v>
      </c>
      <c r="AA9" s="144">
        <v>1</v>
      </c>
      <c r="AB9" s="144">
        <v>1</v>
      </c>
      <c r="AC9" s="144">
        <v>1</v>
      </c>
      <c r="AZ9" s="144">
        <v>1</v>
      </c>
      <c r="BA9" s="144">
        <f t="shared" si="3"/>
        <v>0</v>
      </c>
      <c r="BB9" s="144">
        <f t="shared" si="4"/>
        <v>0</v>
      </c>
      <c r="BC9" s="144">
        <f t="shared" si="5"/>
        <v>0</v>
      </c>
      <c r="BD9" s="144">
        <f t="shared" si="6"/>
        <v>0</v>
      </c>
      <c r="BE9" s="144">
        <f t="shared" si="7"/>
        <v>0</v>
      </c>
      <c r="CA9" s="168">
        <v>1</v>
      </c>
      <c r="CB9" s="168">
        <v>1</v>
      </c>
    </row>
    <row r="10" spans="1:80" x14ac:dyDescent="0.2">
      <c r="A10" s="169">
        <v>3</v>
      </c>
      <c r="B10" s="170" t="s">
        <v>88</v>
      </c>
      <c r="C10" s="171" t="s">
        <v>89</v>
      </c>
      <c r="D10" s="172" t="s">
        <v>85</v>
      </c>
      <c r="E10" s="173">
        <v>697</v>
      </c>
      <c r="F10" s="173">
        <v>0</v>
      </c>
      <c r="G10" s="174">
        <f t="shared" si="0"/>
        <v>0</v>
      </c>
      <c r="H10" s="175">
        <v>4.1799999999980698E-3</v>
      </c>
      <c r="I10" s="176">
        <f t="shared" si="1"/>
        <v>2.9134599999986546</v>
      </c>
      <c r="J10" s="175">
        <v>0</v>
      </c>
      <c r="K10" s="176">
        <f t="shared" si="2"/>
        <v>0</v>
      </c>
      <c r="O10" s="168">
        <v>2</v>
      </c>
      <c r="AA10" s="144">
        <v>1</v>
      </c>
      <c r="AB10" s="144">
        <v>1</v>
      </c>
      <c r="AC10" s="144">
        <v>1</v>
      </c>
      <c r="AZ10" s="144">
        <v>1</v>
      </c>
      <c r="BA10" s="144">
        <f t="shared" si="3"/>
        <v>0</v>
      </c>
      <c r="BB10" s="144">
        <f t="shared" si="4"/>
        <v>0</v>
      </c>
      <c r="BC10" s="144">
        <f t="shared" si="5"/>
        <v>0</v>
      </c>
      <c r="BD10" s="144">
        <f t="shared" si="6"/>
        <v>0</v>
      </c>
      <c r="BE10" s="144">
        <f t="shared" si="7"/>
        <v>0</v>
      </c>
      <c r="CA10" s="168">
        <v>1</v>
      </c>
      <c r="CB10" s="168">
        <v>1</v>
      </c>
    </row>
    <row r="11" spans="1:80" x14ac:dyDescent="0.2">
      <c r="A11" s="169">
        <v>4</v>
      </c>
      <c r="B11" s="170" t="s">
        <v>90</v>
      </c>
      <c r="C11" s="171" t="s">
        <v>91</v>
      </c>
      <c r="D11" s="172" t="s">
        <v>85</v>
      </c>
      <c r="E11" s="202">
        <v>102</v>
      </c>
      <c r="F11" s="173">
        <v>0</v>
      </c>
      <c r="G11" s="174">
        <f t="shared" si="0"/>
        <v>0</v>
      </c>
      <c r="H11" s="175">
        <v>9.9999999999989E-5</v>
      </c>
      <c r="I11" s="176">
        <f t="shared" si="1"/>
        <v>1.0199999999998878E-2</v>
      </c>
      <c r="J11" s="175">
        <v>0</v>
      </c>
      <c r="K11" s="176">
        <f t="shared" si="2"/>
        <v>0</v>
      </c>
      <c r="O11" s="168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 t="shared" si="3"/>
        <v>0</v>
      </c>
      <c r="BB11" s="144">
        <f t="shared" si="4"/>
        <v>0</v>
      </c>
      <c r="BC11" s="144">
        <f t="shared" si="5"/>
        <v>0</v>
      </c>
      <c r="BD11" s="144">
        <f t="shared" si="6"/>
        <v>0</v>
      </c>
      <c r="BE11" s="144">
        <f t="shared" si="7"/>
        <v>0</v>
      </c>
      <c r="CA11" s="168">
        <v>1</v>
      </c>
      <c r="CB11" s="168">
        <v>1</v>
      </c>
    </row>
    <row r="12" spans="1:80" x14ac:dyDescent="0.2">
      <c r="A12" s="169">
        <v>5</v>
      </c>
      <c r="B12" s="170" t="s">
        <v>92</v>
      </c>
      <c r="C12" s="171" t="s">
        <v>93</v>
      </c>
      <c r="D12" s="172" t="s">
        <v>94</v>
      </c>
      <c r="E12" s="202">
        <v>86</v>
      </c>
      <c r="F12" s="173">
        <v>0</v>
      </c>
      <c r="G12" s="174">
        <f t="shared" si="0"/>
        <v>0</v>
      </c>
      <c r="H12" s="175">
        <v>6.3999999999975199E-4</v>
      </c>
      <c r="I12" s="176">
        <f t="shared" si="1"/>
        <v>5.5039999999978668E-2</v>
      </c>
      <c r="J12" s="175">
        <v>0</v>
      </c>
      <c r="K12" s="176">
        <f t="shared" si="2"/>
        <v>0</v>
      </c>
      <c r="O12" s="168">
        <v>2</v>
      </c>
      <c r="AA12" s="144">
        <v>1</v>
      </c>
      <c r="AB12" s="144">
        <v>1</v>
      </c>
      <c r="AC12" s="144">
        <v>1</v>
      </c>
      <c r="AZ12" s="144">
        <v>1</v>
      </c>
      <c r="BA12" s="144">
        <f t="shared" si="3"/>
        <v>0</v>
      </c>
      <c r="BB12" s="144">
        <f t="shared" si="4"/>
        <v>0</v>
      </c>
      <c r="BC12" s="144">
        <f t="shared" si="5"/>
        <v>0</v>
      </c>
      <c r="BD12" s="144">
        <f t="shared" si="6"/>
        <v>0</v>
      </c>
      <c r="BE12" s="144">
        <f t="shared" si="7"/>
        <v>0</v>
      </c>
      <c r="CA12" s="168">
        <v>1</v>
      </c>
      <c r="CB12" s="168">
        <v>1</v>
      </c>
    </row>
    <row r="13" spans="1:80" x14ac:dyDescent="0.2">
      <c r="A13" s="169">
        <v>6</v>
      </c>
      <c r="B13" s="170" t="s">
        <v>95</v>
      </c>
      <c r="C13" s="171" t="s">
        <v>144</v>
      </c>
      <c r="D13" s="172" t="s">
        <v>94</v>
      </c>
      <c r="E13" s="202">
        <v>128</v>
      </c>
      <c r="F13" s="173">
        <v>0</v>
      </c>
      <c r="G13" s="174">
        <f t="shared" si="0"/>
        <v>0</v>
      </c>
      <c r="H13" s="175">
        <v>5.1000000000023195E-4</v>
      </c>
      <c r="I13" s="176">
        <f t="shared" si="1"/>
        <v>6.5280000000029689E-2</v>
      </c>
      <c r="J13" s="175">
        <v>0</v>
      </c>
      <c r="K13" s="176">
        <f t="shared" si="2"/>
        <v>0</v>
      </c>
      <c r="O13" s="168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 t="shared" si="3"/>
        <v>0</v>
      </c>
      <c r="BB13" s="144">
        <f t="shared" si="4"/>
        <v>0</v>
      </c>
      <c r="BC13" s="144">
        <f t="shared" si="5"/>
        <v>0</v>
      </c>
      <c r="BD13" s="144">
        <f t="shared" si="6"/>
        <v>0</v>
      </c>
      <c r="BE13" s="144">
        <f t="shared" si="7"/>
        <v>0</v>
      </c>
      <c r="CA13" s="168">
        <v>1</v>
      </c>
      <c r="CB13" s="168">
        <v>1</v>
      </c>
    </row>
    <row r="14" spans="1:80" ht="24.75" customHeight="1" x14ac:dyDescent="0.2">
      <c r="A14" s="169">
        <v>7</v>
      </c>
      <c r="B14" s="170" t="s">
        <v>96</v>
      </c>
      <c r="C14" s="171" t="s">
        <v>145</v>
      </c>
      <c r="D14" s="172" t="s">
        <v>85</v>
      </c>
      <c r="E14" s="202">
        <v>312</v>
      </c>
      <c r="F14" s="173">
        <v>0</v>
      </c>
      <c r="G14" s="174">
        <f t="shared" si="0"/>
        <v>0</v>
      </c>
      <c r="H14" s="175">
        <v>3.5550000000000602E-2</v>
      </c>
      <c r="I14" s="176">
        <f t="shared" si="1"/>
        <v>11.091600000000188</v>
      </c>
      <c r="J14" s="175">
        <v>0</v>
      </c>
      <c r="K14" s="176">
        <f t="shared" si="2"/>
        <v>0</v>
      </c>
      <c r="O14" s="168">
        <v>2</v>
      </c>
      <c r="AA14" s="144">
        <v>1</v>
      </c>
      <c r="AB14" s="144">
        <v>1</v>
      </c>
      <c r="AC14" s="144">
        <v>1</v>
      </c>
      <c r="AZ14" s="144">
        <v>1</v>
      </c>
      <c r="BA14" s="144">
        <f t="shared" si="3"/>
        <v>0</v>
      </c>
      <c r="BB14" s="144">
        <f t="shared" si="4"/>
        <v>0</v>
      </c>
      <c r="BC14" s="144">
        <f t="shared" si="5"/>
        <v>0</v>
      </c>
      <c r="BD14" s="144">
        <f t="shared" si="6"/>
        <v>0</v>
      </c>
      <c r="BE14" s="144">
        <f t="shared" si="7"/>
        <v>0</v>
      </c>
      <c r="CA14" s="168">
        <v>1</v>
      </c>
      <c r="CB14" s="168">
        <v>1</v>
      </c>
    </row>
    <row r="15" spans="1:80" x14ac:dyDescent="0.2">
      <c r="A15" s="169">
        <v>8</v>
      </c>
      <c r="B15" s="170" t="s">
        <v>97</v>
      </c>
      <c r="C15" s="171" t="s">
        <v>146</v>
      </c>
      <c r="D15" s="172" t="s">
        <v>94</v>
      </c>
      <c r="E15" s="173">
        <v>86</v>
      </c>
      <c r="F15" s="173">
        <v>0</v>
      </c>
      <c r="G15" s="174">
        <f t="shared" si="0"/>
        <v>0</v>
      </c>
      <c r="H15" s="175">
        <v>9.0000000000034497E-5</v>
      </c>
      <c r="I15" s="176">
        <f t="shared" si="1"/>
        <v>7.7400000000029667E-3</v>
      </c>
      <c r="J15" s="175">
        <v>0</v>
      </c>
      <c r="K15" s="176">
        <f t="shared" si="2"/>
        <v>0</v>
      </c>
      <c r="O15" s="168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 t="shared" si="3"/>
        <v>0</v>
      </c>
      <c r="BB15" s="144">
        <f t="shared" si="4"/>
        <v>0</v>
      </c>
      <c r="BC15" s="144">
        <f t="shared" si="5"/>
        <v>0</v>
      </c>
      <c r="BD15" s="144">
        <f t="shared" si="6"/>
        <v>0</v>
      </c>
      <c r="BE15" s="144">
        <f t="shared" si="7"/>
        <v>0</v>
      </c>
      <c r="CA15" s="168">
        <v>1</v>
      </c>
      <c r="CB15" s="168">
        <v>1</v>
      </c>
    </row>
    <row r="16" spans="1:80" x14ac:dyDescent="0.2">
      <c r="A16" s="169">
        <v>9</v>
      </c>
      <c r="B16" s="170" t="s">
        <v>98</v>
      </c>
      <c r="C16" s="171" t="s">
        <v>143</v>
      </c>
      <c r="D16" s="172" t="s">
        <v>85</v>
      </c>
      <c r="E16" s="173">
        <v>723</v>
      </c>
      <c r="F16" s="173">
        <v>0</v>
      </c>
      <c r="G16" s="174">
        <f t="shared" si="0"/>
        <v>0</v>
      </c>
      <c r="H16" s="175">
        <v>0</v>
      </c>
      <c r="I16" s="176">
        <f t="shared" si="1"/>
        <v>0</v>
      </c>
      <c r="J16" s="175">
        <v>0</v>
      </c>
      <c r="K16" s="176">
        <f t="shared" si="2"/>
        <v>0</v>
      </c>
      <c r="O16" s="168">
        <v>2</v>
      </c>
      <c r="AA16" s="144">
        <v>1</v>
      </c>
      <c r="AB16" s="144">
        <v>7</v>
      </c>
      <c r="AC16" s="144">
        <v>7</v>
      </c>
      <c r="AZ16" s="144">
        <v>1</v>
      </c>
      <c r="BA16" s="144">
        <f t="shared" si="3"/>
        <v>0</v>
      </c>
      <c r="BB16" s="144">
        <f t="shared" si="4"/>
        <v>0</v>
      </c>
      <c r="BC16" s="144">
        <f t="shared" si="5"/>
        <v>0</v>
      </c>
      <c r="BD16" s="144">
        <f t="shared" si="6"/>
        <v>0</v>
      </c>
      <c r="BE16" s="144">
        <f t="shared" si="7"/>
        <v>0</v>
      </c>
      <c r="CA16" s="168">
        <v>1</v>
      </c>
      <c r="CB16" s="168">
        <v>7</v>
      </c>
    </row>
    <row r="17" spans="1:80" x14ac:dyDescent="0.2">
      <c r="A17" s="169">
        <v>10</v>
      </c>
      <c r="B17" s="170" t="s">
        <v>99</v>
      </c>
      <c r="C17" s="171" t="s">
        <v>100</v>
      </c>
      <c r="D17" s="172" t="s">
        <v>85</v>
      </c>
      <c r="E17" s="173">
        <v>26</v>
      </c>
      <c r="F17" s="173">
        <v>0</v>
      </c>
      <c r="G17" s="174">
        <f t="shared" si="0"/>
        <v>0</v>
      </c>
      <c r="H17" s="175">
        <v>3.2299999999985101E-3</v>
      </c>
      <c r="I17" s="176">
        <f t="shared" si="1"/>
        <v>8.3979999999961266E-2</v>
      </c>
      <c r="J17" s="175">
        <v>0</v>
      </c>
      <c r="K17" s="176">
        <f t="shared" si="2"/>
        <v>0</v>
      </c>
      <c r="O17" s="168">
        <v>2</v>
      </c>
      <c r="AA17" s="144">
        <v>1</v>
      </c>
      <c r="AB17" s="144">
        <v>7</v>
      </c>
      <c r="AC17" s="144">
        <v>7</v>
      </c>
      <c r="AZ17" s="144">
        <v>1</v>
      </c>
      <c r="BA17" s="144">
        <f t="shared" si="3"/>
        <v>0</v>
      </c>
      <c r="BB17" s="144">
        <f t="shared" si="4"/>
        <v>0</v>
      </c>
      <c r="BC17" s="144">
        <f t="shared" si="5"/>
        <v>0</v>
      </c>
      <c r="BD17" s="144">
        <f t="shared" si="6"/>
        <v>0</v>
      </c>
      <c r="BE17" s="144">
        <f t="shared" si="7"/>
        <v>0</v>
      </c>
      <c r="CA17" s="168">
        <v>1</v>
      </c>
      <c r="CB17" s="168">
        <v>7</v>
      </c>
    </row>
    <row r="18" spans="1:80" x14ac:dyDescent="0.2">
      <c r="A18" s="169">
        <v>11</v>
      </c>
      <c r="B18" s="170" t="s">
        <v>101</v>
      </c>
      <c r="C18" s="171" t="s">
        <v>102</v>
      </c>
      <c r="D18" s="172" t="s">
        <v>85</v>
      </c>
      <c r="E18" s="173">
        <v>723</v>
      </c>
      <c r="F18" s="173">
        <v>0</v>
      </c>
      <c r="G18" s="174">
        <f t="shared" si="0"/>
        <v>0</v>
      </c>
      <c r="H18" s="175">
        <v>0</v>
      </c>
      <c r="I18" s="176">
        <f t="shared" si="1"/>
        <v>0</v>
      </c>
      <c r="J18" s="175">
        <v>0</v>
      </c>
      <c r="K18" s="176">
        <f t="shared" si="2"/>
        <v>0</v>
      </c>
      <c r="O18" s="168">
        <v>2</v>
      </c>
      <c r="AA18" s="144">
        <v>1</v>
      </c>
      <c r="AB18" s="144">
        <v>7</v>
      </c>
      <c r="AC18" s="144">
        <v>7</v>
      </c>
      <c r="AZ18" s="144">
        <v>1</v>
      </c>
      <c r="BA18" s="144">
        <f t="shared" si="3"/>
        <v>0</v>
      </c>
      <c r="BB18" s="144">
        <f t="shared" si="4"/>
        <v>0</v>
      </c>
      <c r="BC18" s="144">
        <f t="shared" si="5"/>
        <v>0</v>
      </c>
      <c r="BD18" s="144">
        <f t="shared" si="6"/>
        <v>0</v>
      </c>
      <c r="BE18" s="144">
        <f t="shared" si="7"/>
        <v>0</v>
      </c>
      <c r="CA18" s="168">
        <v>1</v>
      </c>
      <c r="CB18" s="168">
        <v>7</v>
      </c>
    </row>
    <row r="19" spans="1:80" x14ac:dyDescent="0.2">
      <c r="A19" s="169">
        <v>12</v>
      </c>
      <c r="B19" s="170" t="s">
        <v>103</v>
      </c>
      <c r="C19" s="171" t="s">
        <v>104</v>
      </c>
      <c r="D19" s="172" t="s">
        <v>85</v>
      </c>
      <c r="E19" s="173">
        <v>26</v>
      </c>
      <c r="F19" s="173">
        <v>0</v>
      </c>
      <c r="G19" s="174">
        <f t="shared" si="0"/>
        <v>0</v>
      </c>
      <c r="H19" s="175">
        <v>9.9999999999944599E-4</v>
      </c>
      <c r="I19" s="176">
        <f t="shared" si="1"/>
        <v>2.5999999999985597E-2</v>
      </c>
      <c r="J19" s="175"/>
      <c r="K19" s="176">
        <f t="shared" si="2"/>
        <v>0</v>
      </c>
      <c r="O19" s="168">
        <v>2</v>
      </c>
      <c r="AA19" s="144">
        <v>3</v>
      </c>
      <c r="AB19" s="144">
        <v>1</v>
      </c>
      <c r="AC19" s="144">
        <v>28375613</v>
      </c>
      <c r="AZ19" s="144">
        <v>1</v>
      </c>
      <c r="BA19" s="144">
        <f t="shared" si="3"/>
        <v>0</v>
      </c>
      <c r="BB19" s="144">
        <f t="shared" si="4"/>
        <v>0</v>
      </c>
      <c r="BC19" s="144">
        <f t="shared" si="5"/>
        <v>0</v>
      </c>
      <c r="BD19" s="144">
        <f t="shared" si="6"/>
        <v>0</v>
      </c>
      <c r="BE19" s="144">
        <f t="shared" si="7"/>
        <v>0</v>
      </c>
      <c r="CA19" s="168">
        <v>3</v>
      </c>
      <c r="CB19" s="168">
        <v>1</v>
      </c>
    </row>
    <row r="20" spans="1:80" x14ac:dyDescent="0.2">
      <c r="A20" s="169">
        <v>13</v>
      </c>
      <c r="B20" s="170" t="s">
        <v>105</v>
      </c>
      <c r="C20" s="171" t="s">
        <v>106</v>
      </c>
      <c r="D20" s="172" t="s">
        <v>85</v>
      </c>
      <c r="E20" s="173">
        <v>697</v>
      </c>
      <c r="F20" s="173">
        <v>0</v>
      </c>
      <c r="G20" s="174">
        <f t="shared" si="0"/>
        <v>0</v>
      </c>
      <c r="H20" s="175">
        <v>2.07999999999942E-3</v>
      </c>
      <c r="I20" s="176">
        <f t="shared" si="1"/>
        <v>1.4497599999995958</v>
      </c>
      <c r="J20" s="175"/>
      <c r="K20" s="176">
        <f t="shared" si="2"/>
        <v>0</v>
      </c>
      <c r="O20" s="168">
        <v>2</v>
      </c>
      <c r="AA20" s="144">
        <v>3</v>
      </c>
      <c r="AB20" s="144">
        <v>7</v>
      </c>
      <c r="AC20" s="144">
        <v>28375774</v>
      </c>
      <c r="AZ20" s="144">
        <v>1</v>
      </c>
      <c r="BA20" s="144">
        <f t="shared" si="3"/>
        <v>0</v>
      </c>
      <c r="BB20" s="144">
        <f t="shared" si="4"/>
        <v>0</v>
      </c>
      <c r="BC20" s="144">
        <f t="shared" si="5"/>
        <v>0</v>
      </c>
      <c r="BD20" s="144">
        <f t="shared" si="6"/>
        <v>0</v>
      </c>
      <c r="BE20" s="144">
        <f t="shared" si="7"/>
        <v>0</v>
      </c>
      <c r="CA20" s="168">
        <v>3</v>
      </c>
      <c r="CB20" s="168">
        <v>7</v>
      </c>
    </row>
    <row r="21" spans="1:80" x14ac:dyDescent="0.2">
      <c r="A21" s="169">
        <v>14</v>
      </c>
      <c r="B21" s="170" t="s">
        <v>107</v>
      </c>
      <c r="C21" s="171" t="s">
        <v>108</v>
      </c>
      <c r="D21" s="172" t="s">
        <v>109</v>
      </c>
      <c r="E21" s="173">
        <v>4266</v>
      </c>
      <c r="F21" s="173">
        <v>0</v>
      </c>
      <c r="G21" s="174">
        <f t="shared" si="0"/>
        <v>0</v>
      </c>
      <c r="H21" s="175">
        <v>0</v>
      </c>
      <c r="I21" s="176">
        <f t="shared" si="1"/>
        <v>0</v>
      </c>
      <c r="J21" s="175"/>
      <c r="K21" s="176">
        <f t="shared" si="2"/>
        <v>0</v>
      </c>
      <c r="O21" s="168">
        <v>2</v>
      </c>
      <c r="AA21" s="144">
        <v>3</v>
      </c>
      <c r="AB21" s="144">
        <v>7</v>
      </c>
      <c r="AC21" s="144" t="s">
        <v>107</v>
      </c>
      <c r="AZ21" s="144">
        <v>1</v>
      </c>
      <c r="BA21" s="144">
        <f t="shared" si="3"/>
        <v>0</v>
      </c>
      <c r="BB21" s="144">
        <f t="shared" si="4"/>
        <v>0</v>
      </c>
      <c r="BC21" s="144">
        <f t="shared" si="5"/>
        <v>0</v>
      </c>
      <c r="BD21" s="144">
        <f t="shared" si="6"/>
        <v>0</v>
      </c>
      <c r="BE21" s="144">
        <f t="shared" si="7"/>
        <v>0</v>
      </c>
      <c r="CA21" s="168">
        <v>3</v>
      </c>
      <c r="CB21" s="168">
        <v>7</v>
      </c>
    </row>
    <row r="22" spans="1:80" x14ac:dyDescent="0.2">
      <c r="A22" s="178"/>
      <c r="B22" s="179" t="s">
        <v>76</v>
      </c>
      <c r="C22" s="180" t="s">
        <v>83</v>
      </c>
      <c r="D22" s="181"/>
      <c r="E22" s="182"/>
      <c r="F22" s="183"/>
      <c r="G22" s="184">
        <f>SUM(G8:G21)</f>
        <v>0</v>
      </c>
      <c r="H22" s="185"/>
      <c r="I22" s="186">
        <f>SUM(I7:I21)</f>
        <v>18.91390999999636</v>
      </c>
      <c r="J22" s="185"/>
      <c r="K22" s="186">
        <f>SUM(K7:K21)</f>
        <v>0</v>
      </c>
      <c r="O22" s="168">
        <v>4</v>
      </c>
      <c r="BA22" s="187">
        <f>SUM(BA7:BA21)</f>
        <v>0</v>
      </c>
      <c r="BB22" s="187">
        <f>SUM(BB7:BB21)</f>
        <v>0</v>
      </c>
      <c r="BC22" s="187">
        <f>SUM(BC7:BC21)</f>
        <v>0</v>
      </c>
      <c r="BD22" s="187">
        <f>SUM(BD7:BD21)</f>
        <v>0</v>
      </c>
      <c r="BE22" s="187">
        <f>SUM(BE7:BE21)</f>
        <v>0</v>
      </c>
    </row>
    <row r="23" spans="1:80" x14ac:dyDescent="0.2">
      <c r="A23" s="159" t="s">
        <v>74</v>
      </c>
      <c r="B23" s="160" t="s">
        <v>110</v>
      </c>
      <c r="C23" s="199" t="s">
        <v>111</v>
      </c>
      <c r="D23" s="161"/>
      <c r="E23" s="162"/>
      <c r="F23" s="162"/>
      <c r="G23" s="163"/>
      <c r="H23" s="164"/>
      <c r="I23" s="165"/>
      <c r="J23" s="166"/>
      <c r="K23" s="167"/>
      <c r="O23" s="168">
        <v>1</v>
      </c>
    </row>
    <row r="24" spans="1:80" x14ac:dyDescent="0.2">
      <c r="A24" s="169">
        <v>15</v>
      </c>
      <c r="B24" s="170" t="s">
        <v>113</v>
      </c>
      <c r="C24" s="171" t="s">
        <v>114</v>
      </c>
      <c r="D24" s="172" t="s">
        <v>85</v>
      </c>
      <c r="E24" s="173">
        <v>697</v>
      </c>
      <c r="F24" s="173">
        <v>0</v>
      </c>
      <c r="G24" s="174">
        <f>E24*F24</f>
        <v>0</v>
      </c>
      <c r="H24" s="175">
        <v>3.3380000000022399E-2</v>
      </c>
      <c r="I24" s="176">
        <f>E24*H24</f>
        <v>23.265860000015611</v>
      </c>
      <c r="J24" s="175">
        <v>0</v>
      </c>
      <c r="K24" s="176">
        <f>E24*J24</f>
        <v>0</v>
      </c>
      <c r="O24" s="168">
        <v>2</v>
      </c>
      <c r="AA24" s="144">
        <v>1</v>
      </c>
      <c r="AB24" s="144">
        <v>1</v>
      </c>
      <c r="AC24" s="144">
        <v>1</v>
      </c>
      <c r="AZ24" s="144">
        <v>1</v>
      </c>
      <c r="BA24" s="144">
        <f>IF(AZ24=1,G24,0)</f>
        <v>0</v>
      </c>
      <c r="BB24" s="144">
        <f>IF(AZ24=2,G24,0)</f>
        <v>0</v>
      </c>
      <c r="BC24" s="144">
        <f>IF(AZ24=3,G24,0)</f>
        <v>0</v>
      </c>
      <c r="BD24" s="144">
        <f>IF(AZ24=4,G24,0)</f>
        <v>0</v>
      </c>
      <c r="BE24" s="144">
        <f>IF(AZ24=5,G24,0)</f>
        <v>0</v>
      </c>
      <c r="CA24" s="168">
        <v>1</v>
      </c>
      <c r="CB24" s="168">
        <v>1</v>
      </c>
    </row>
    <row r="25" spans="1:80" ht="22.5" x14ac:dyDescent="0.2">
      <c r="A25" s="169">
        <v>16</v>
      </c>
      <c r="B25" s="170" t="s">
        <v>115</v>
      </c>
      <c r="C25" s="171" t="s">
        <v>147</v>
      </c>
      <c r="D25" s="172" t="s">
        <v>85</v>
      </c>
      <c r="E25" s="173">
        <f>SUM(E24*6)</f>
        <v>4182</v>
      </c>
      <c r="F25" s="173">
        <v>0</v>
      </c>
      <c r="G25" s="174">
        <f>E25*F25</f>
        <v>0</v>
      </c>
      <c r="H25" s="175">
        <v>0</v>
      </c>
      <c r="I25" s="176">
        <f>E25*H25</f>
        <v>0</v>
      </c>
      <c r="J25" s="175">
        <v>0</v>
      </c>
      <c r="K25" s="176">
        <f>E25*J25</f>
        <v>0</v>
      </c>
      <c r="O25" s="168">
        <v>2</v>
      </c>
      <c r="AA25" s="144">
        <v>1</v>
      </c>
      <c r="AB25" s="144">
        <v>1</v>
      </c>
      <c r="AC25" s="144">
        <v>1</v>
      </c>
      <c r="AZ25" s="144">
        <v>1</v>
      </c>
      <c r="BA25" s="144">
        <f>IF(AZ25=1,G25,0)</f>
        <v>0</v>
      </c>
      <c r="BB25" s="144">
        <f>IF(AZ25=2,G25,0)</f>
        <v>0</v>
      </c>
      <c r="BC25" s="144">
        <f>IF(AZ25=3,G25,0)</f>
        <v>0</v>
      </c>
      <c r="BD25" s="144">
        <f>IF(AZ25=4,G25,0)</f>
        <v>0</v>
      </c>
      <c r="BE25" s="144">
        <f>IF(AZ25=5,G25,0)</f>
        <v>0</v>
      </c>
      <c r="CA25" s="168">
        <v>1</v>
      </c>
      <c r="CB25" s="168">
        <v>1</v>
      </c>
    </row>
    <row r="26" spans="1:80" x14ac:dyDescent="0.2">
      <c r="A26" s="169">
        <v>17</v>
      </c>
      <c r="B26" s="170" t="s">
        <v>116</v>
      </c>
      <c r="C26" s="171" t="s">
        <v>117</v>
      </c>
      <c r="D26" s="172" t="s">
        <v>85</v>
      </c>
      <c r="E26" s="173">
        <v>697</v>
      </c>
      <c r="F26" s="173">
        <v>0</v>
      </c>
      <c r="G26" s="174">
        <f>E26*F26</f>
        <v>0</v>
      </c>
      <c r="H26" s="175">
        <v>0</v>
      </c>
      <c r="I26" s="176">
        <f>E26*H26</f>
        <v>0</v>
      </c>
      <c r="J26" s="175">
        <v>0</v>
      </c>
      <c r="K26" s="176">
        <f>E26*J26</f>
        <v>0</v>
      </c>
      <c r="O26" s="168">
        <v>2</v>
      </c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68">
        <v>1</v>
      </c>
      <c r="CB26" s="168">
        <v>1</v>
      </c>
    </row>
    <row r="27" spans="1:80" x14ac:dyDescent="0.2">
      <c r="A27" s="169">
        <v>18</v>
      </c>
      <c r="B27" s="170" t="s">
        <v>118</v>
      </c>
      <c r="C27" s="171" t="s">
        <v>119</v>
      </c>
      <c r="D27" s="172" t="s">
        <v>85</v>
      </c>
      <c r="E27" s="173">
        <v>697</v>
      </c>
      <c r="F27" s="173">
        <v>0</v>
      </c>
      <c r="G27" s="174">
        <f>E27*F27</f>
        <v>0</v>
      </c>
      <c r="H27" s="175">
        <v>0</v>
      </c>
      <c r="I27" s="176">
        <f>E27*H27</f>
        <v>0</v>
      </c>
      <c r="J27" s="175">
        <v>0</v>
      </c>
      <c r="K27" s="176">
        <f>E27*J27</f>
        <v>0</v>
      </c>
      <c r="O27" s="168">
        <v>2</v>
      </c>
      <c r="AA27" s="144">
        <v>1</v>
      </c>
      <c r="AB27" s="144">
        <v>1</v>
      </c>
      <c r="AC27" s="144">
        <v>1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68">
        <v>1</v>
      </c>
      <c r="CB27" s="168">
        <v>1</v>
      </c>
    </row>
    <row r="28" spans="1:80" x14ac:dyDescent="0.2">
      <c r="A28" s="169">
        <v>19</v>
      </c>
      <c r="B28" s="170" t="s">
        <v>120</v>
      </c>
      <c r="C28" s="171" t="s">
        <v>121</v>
      </c>
      <c r="D28" s="172" t="s">
        <v>85</v>
      </c>
      <c r="E28" s="173">
        <v>697</v>
      </c>
      <c r="F28" s="173">
        <v>0</v>
      </c>
      <c r="G28" s="174">
        <f>E28*F28</f>
        <v>0</v>
      </c>
      <c r="H28" s="175">
        <v>0</v>
      </c>
      <c r="I28" s="176">
        <f>E28*H28</f>
        <v>0</v>
      </c>
      <c r="J28" s="175">
        <v>0</v>
      </c>
      <c r="K28" s="176">
        <f>E28*J28</f>
        <v>0</v>
      </c>
      <c r="O28" s="168">
        <v>2</v>
      </c>
      <c r="AA28" s="144">
        <v>1</v>
      </c>
      <c r="AB28" s="144">
        <v>1</v>
      </c>
      <c r="AC28" s="144">
        <v>1</v>
      </c>
      <c r="AZ28" s="144">
        <v>1</v>
      </c>
      <c r="BA28" s="144">
        <f>IF(AZ28=1,G28,0)</f>
        <v>0</v>
      </c>
      <c r="BB28" s="144">
        <f>IF(AZ28=2,G28,0)</f>
        <v>0</v>
      </c>
      <c r="BC28" s="144">
        <f>IF(AZ28=3,G28,0)</f>
        <v>0</v>
      </c>
      <c r="BD28" s="144">
        <f>IF(AZ28=4,G28,0)</f>
        <v>0</v>
      </c>
      <c r="BE28" s="144">
        <f>IF(AZ28=5,G28,0)</f>
        <v>0</v>
      </c>
      <c r="CA28" s="168">
        <v>1</v>
      </c>
      <c r="CB28" s="168">
        <v>1</v>
      </c>
    </row>
    <row r="29" spans="1:80" x14ac:dyDescent="0.2">
      <c r="A29" s="178"/>
      <c r="B29" s="179" t="s">
        <v>76</v>
      </c>
      <c r="C29" s="180" t="s">
        <v>112</v>
      </c>
      <c r="D29" s="181"/>
      <c r="E29" s="182"/>
      <c r="F29" s="183"/>
      <c r="G29" s="184">
        <f>SUM(G23:G28)</f>
        <v>0</v>
      </c>
      <c r="H29" s="185"/>
      <c r="I29" s="186">
        <f>SUM(I23:I28)</f>
        <v>23.265860000015611</v>
      </c>
      <c r="J29" s="185"/>
      <c r="K29" s="186">
        <f>SUM(K23:K28)</f>
        <v>0</v>
      </c>
      <c r="O29" s="168">
        <v>4</v>
      </c>
      <c r="BA29" s="187">
        <f>SUM(BA23:BA28)</f>
        <v>0</v>
      </c>
      <c r="BB29" s="187">
        <f>SUM(BB23:BB28)</f>
        <v>0</v>
      </c>
      <c r="BC29" s="187">
        <f>SUM(BC23:BC28)</f>
        <v>0</v>
      </c>
      <c r="BD29" s="187">
        <f>SUM(BD23:BD28)</f>
        <v>0</v>
      </c>
      <c r="BE29" s="187">
        <f>SUM(BE23:BE28)</f>
        <v>0</v>
      </c>
    </row>
    <row r="30" spans="1:80" x14ac:dyDescent="0.2">
      <c r="A30" s="159" t="s">
        <v>74</v>
      </c>
      <c r="B30" s="160" t="s">
        <v>122</v>
      </c>
      <c r="C30" s="199" t="s">
        <v>123</v>
      </c>
      <c r="D30" s="161"/>
      <c r="E30" s="162"/>
      <c r="F30" s="162"/>
      <c r="G30" s="163"/>
      <c r="H30" s="164"/>
      <c r="I30" s="165"/>
      <c r="J30" s="166"/>
      <c r="K30" s="167"/>
      <c r="O30" s="168">
        <v>1</v>
      </c>
    </row>
    <row r="31" spans="1:80" ht="22.5" x14ac:dyDescent="0.2">
      <c r="A31" s="169">
        <v>20</v>
      </c>
      <c r="B31" s="170" t="s">
        <v>125</v>
      </c>
      <c r="C31" s="171" t="s">
        <v>206</v>
      </c>
      <c r="D31" s="172" t="s">
        <v>85</v>
      </c>
      <c r="E31" s="173">
        <v>641</v>
      </c>
      <c r="F31" s="173">
        <v>0</v>
      </c>
      <c r="G31" s="174">
        <f>E31*F31</f>
        <v>0</v>
      </c>
      <c r="H31" s="175">
        <v>5.3000000000036395E-4</v>
      </c>
      <c r="I31" s="176">
        <f>E31*H31</f>
        <v>0.33973000000023329</v>
      </c>
      <c r="J31" s="175">
        <v>0</v>
      </c>
      <c r="K31" s="176">
        <f>E31*J31</f>
        <v>0</v>
      </c>
      <c r="O31" s="168">
        <v>2</v>
      </c>
      <c r="AA31" s="144">
        <v>1</v>
      </c>
      <c r="AB31" s="144">
        <v>7</v>
      </c>
      <c r="AC31" s="144">
        <v>7</v>
      </c>
      <c r="AZ31" s="144">
        <v>2</v>
      </c>
      <c r="BA31" s="144">
        <f>IF(AZ31=1,G31,0)</f>
        <v>0</v>
      </c>
      <c r="BB31" s="144">
        <f>IF(AZ31=2,G31,0)</f>
        <v>0</v>
      </c>
      <c r="BC31" s="144">
        <f>IF(AZ31=3,G31,0)</f>
        <v>0</v>
      </c>
      <c r="BD31" s="144">
        <f>IF(AZ31=4,G31,0)</f>
        <v>0</v>
      </c>
      <c r="BE31" s="144">
        <f>IF(AZ31=5,G31,0)</f>
        <v>0</v>
      </c>
      <c r="CA31" s="168">
        <v>1</v>
      </c>
      <c r="CB31" s="168">
        <v>7</v>
      </c>
    </row>
    <row r="32" spans="1:80" x14ac:dyDescent="0.2">
      <c r="A32" s="169">
        <v>21</v>
      </c>
      <c r="B32" s="170" t="s">
        <v>126</v>
      </c>
      <c r="C32" s="171" t="s">
        <v>127</v>
      </c>
      <c r="D32" s="172" t="s">
        <v>128</v>
      </c>
      <c r="E32" s="173">
        <v>1</v>
      </c>
      <c r="F32" s="173">
        <v>0</v>
      </c>
      <c r="G32" s="174">
        <f>E32*F32</f>
        <v>0</v>
      </c>
      <c r="H32" s="175">
        <v>0</v>
      </c>
      <c r="I32" s="176">
        <f>E32*H32</f>
        <v>0</v>
      </c>
      <c r="J32" s="175">
        <v>0</v>
      </c>
      <c r="K32" s="176">
        <f>E32*J32</f>
        <v>0</v>
      </c>
      <c r="O32" s="168">
        <v>2</v>
      </c>
      <c r="AA32" s="144">
        <v>1</v>
      </c>
      <c r="AB32" s="144">
        <v>5</v>
      </c>
      <c r="AC32" s="144">
        <v>5</v>
      </c>
      <c r="AZ32" s="144">
        <v>2</v>
      </c>
      <c r="BA32" s="144">
        <f>IF(AZ32=1,G32,0)</f>
        <v>0</v>
      </c>
      <c r="BB32" s="144">
        <f>IF(AZ32=2,G32,0)</f>
        <v>0</v>
      </c>
      <c r="BC32" s="144">
        <f>IF(AZ32=3,G32,0)</f>
        <v>0</v>
      </c>
      <c r="BD32" s="144">
        <f>IF(AZ32=4,G32,0)</f>
        <v>0</v>
      </c>
      <c r="BE32" s="144">
        <f>IF(AZ32=5,G32,0)</f>
        <v>0</v>
      </c>
      <c r="CA32" s="168">
        <v>1</v>
      </c>
      <c r="CB32" s="168">
        <v>5</v>
      </c>
    </row>
    <row r="33" spans="1:80" ht="22.5" x14ac:dyDescent="0.2">
      <c r="A33" s="169">
        <v>22</v>
      </c>
      <c r="B33" s="170" t="s">
        <v>129</v>
      </c>
      <c r="C33" s="171" t="s">
        <v>207</v>
      </c>
      <c r="D33" s="172" t="s">
        <v>85</v>
      </c>
      <c r="E33" s="173">
        <v>641</v>
      </c>
      <c r="F33" s="173">
        <v>0</v>
      </c>
      <c r="G33" s="174">
        <f>E33*F33</f>
        <v>0</v>
      </c>
      <c r="H33" s="175">
        <v>2.0999999999986599E-2</v>
      </c>
      <c r="I33" s="176">
        <f>E33*H33</f>
        <v>13.46099999999141</v>
      </c>
      <c r="J33" s="175"/>
      <c r="K33" s="176">
        <f>E33*J33</f>
        <v>0</v>
      </c>
      <c r="O33" s="168">
        <v>2</v>
      </c>
      <c r="AA33" s="144">
        <v>3</v>
      </c>
      <c r="AB33" s="144">
        <v>7</v>
      </c>
      <c r="AC33" s="144">
        <v>63151473</v>
      </c>
      <c r="AZ33" s="144">
        <v>2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68">
        <v>3</v>
      </c>
      <c r="CB33" s="168">
        <v>7</v>
      </c>
    </row>
    <row r="34" spans="1:80" x14ac:dyDescent="0.2">
      <c r="A34" s="178"/>
      <c r="B34" s="179" t="s">
        <v>76</v>
      </c>
      <c r="C34" s="180" t="s">
        <v>124</v>
      </c>
      <c r="D34" s="181"/>
      <c r="E34" s="182"/>
      <c r="F34" s="183"/>
      <c r="G34" s="184">
        <f>SUM(G30:G33)</f>
        <v>0</v>
      </c>
      <c r="H34" s="185"/>
      <c r="I34" s="186">
        <f>SUM(I30:I33)</f>
        <v>13.800729999991644</v>
      </c>
      <c r="J34" s="185"/>
      <c r="K34" s="186">
        <f>SUM(K30:K33)</f>
        <v>0</v>
      </c>
      <c r="O34" s="168">
        <v>4</v>
      </c>
      <c r="BA34" s="187">
        <f>SUM(BA30:BA33)</f>
        <v>0</v>
      </c>
      <c r="BB34" s="187">
        <f>SUM(BB30:BB33)</f>
        <v>0</v>
      </c>
      <c r="BC34" s="187">
        <f>SUM(BC30:BC33)</f>
        <v>0</v>
      </c>
      <c r="BD34" s="187">
        <f>SUM(BD30:BD33)</f>
        <v>0</v>
      </c>
      <c r="BE34" s="187">
        <f>SUM(BE30:BE33)</f>
        <v>0</v>
      </c>
    </row>
    <row r="35" spans="1:80" x14ac:dyDescent="0.2">
      <c r="A35" s="159" t="s">
        <v>74</v>
      </c>
      <c r="B35" s="160" t="s">
        <v>130</v>
      </c>
      <c r="C35" s="199" t="s">
        <v>131</v>
      </c>
      <c r="D35" s="161"/>
      <c r="E35" s="162"/>
      <c r="F35" s="162"/>
      <c r="G35" s="163"/>
      <c r="H35" s="164"/>
      <c r="I35" s="165"/>
      <c r="J35" s="166"/>
      <c r="K35" s="167"/>
      <c r="O35" s="168">
        <v>1</v>
      </c>
    </row>
    <row r="36" spans="1:80" x14ac:dyDescent="0.2">
      <c r="A36" s="169">
        <v>23</v>
      </c>
      <c r="B36" s="170" t="s">
        <v>133</v>
      </c>
      <c r="C36" s="171" t="s">
        <v>151</v>
      </c>
      <c r="D36" s="172" t="s">
        <v>85</v>
      </c>
      <c r="E36" s="202">
        <v>102</v>
      </c>
      <c r="F36" s="173">
        <v>0</v>
      </c>
      <c r="G36" s="174">
        <f>E36*F36</f>
        <v>0</v>
      </c>
      <c r="H36" s="175">
        <v>4.99999999999945E-5</v>
      </c>
      <c r="I36" s="176">
        <f>E36*H36</f>
        <v>5.0999999999994392E-3</v>
      </c>
      <c r="J36" s="175">
        <v>0</v>
      </c>
      <c r="K36" s="176">
        <f>E36*J36</f>
        <v>0</v>
      </c>
      <c r="O36" s="168">
        <v>2</v>
      </c>
      <c r="AA36" s="144">
        <v>1</v>
      </c>
      <c r="AB36" s="144">
        <v>7</v>
      </c>
      <c r="AC36" s="144">
        <v>7</v>
      </c>
      <c r="AZ36" s="144">
        <v>2</v>
      </c>
      <c r="BA36" s="144">
        <f>IF(AZ36=1,G36,0)</f>
        <v>0</v>
      </c>
      <c r="BB36" s="144">
        <f>IF(AZ36=2,G36,0)</f>
        <v>0</v>
      </c>
      <c r="BC36" s="144">
        <f>IF(AZ36=3,G36,0)</f>
        <v>0</v>
      </c>
      <c r="BD36" s="144">
        <f>IF(AZ36=4,G36,0)</f>
        <v>0</v>
      </c>
      <c r="BE36" s="144">
        <f>IF(AZ36=5,G36,0)</f>
        <v>0</v>
      </c>
      <c r="CA36" s="168">
        <v>1</v>
      </c>
      <c r="CB36" s="168">
        <v>7</v>
      </c>
    </row>
    <row r="37" spans="1:80" ht="28.5" customHeight="1" x14ac:dyDescent="0.2">
      <c r="A37" s="169">
        <v>24</v>
      </c>
      <c r="B37" s="170" t="s">
        <v>152</v>
      </c>
      <c r="C37" s="198" t="s">
        <v>181</v>
      </c>
      <c r="D37" s="172" t="s">
        <v>155</v>
      </c>
      <c r="E37" s="173">
        <v>3</v>
      </c>
      <c r="F37" s="173">
        <v>0</v>
      </c>
      <c r="G37" s="174">
        <f t="shared" ref="G37:G56" si="8">E37*F37</f>
        <v>0</v>
      </c>
      <c r="H37" s="175"/>
      <c r="I37" s="176"/>
      <c r="J37" s="175"/>
      <c r="K37" s="176"/>
      <c r="O37" s="168"/>
      <c r="CA37" s="168"/>
      <c r="CB37" s="168"/>
    </row>
    <row r="38" spans="1:80" ht="29.25" customHeight="1" x14ac:dyDescent="0.2">
      <c r="A38" s="169">
        <v>25</v>
      </c>
      <c r="B38" s="170" t="s">
        <v>152</v>
      </c>
      <c r="C38" s="198" t="s">
        <v>182</v>
      </c>
      <c r="D38" s="172" t="s">
        <v>155</v>
      </c>
      <c r="E38" s="173">
        <v>1</v>
      </c>
      <c r="F38" s="173">
        <v>0</v>
      </c>
      <c r="G38" s="174">
        <f t="shared" si="8"/>
        <v>0</v>
      </c>
      <c r="H38" s="175"/>
      <c r="I38" s="176"/>
      <c r="J38" s="175"/>
      <c r="K38" s="176"/>
      <c r="O38" s="168"/>
      <c r="CA38" s="168"/>
      <c r="CB38" s="168"/>
    </row>
    <row r="39" spans="1:80" ht="22.5" x14ac:dyDescent="0.2">
      <c r="A39" s="169">
        <v>26</v>
      </c>
      <c r="B39" s="170" t="s">
        <v>152</v>
      </c>
      <c r="C39" s="198" t="s">
        <v>183</v>
      </c>
      <c r="D39" s="172" t="s">
        <v>155</v>
      </c>
      <c r="E39" s="173">
        <v>1</v>
      </c>
      <c r="F39" s="173">
        <v>0</v>
      </c>
      <c r="G39" s="174">
        <f t="shared" si="8"/>
        <v>0</v>
      </c>
      <c r="H39" s="175"/>
      <c r="I39" s="176"/>
      <c r="J39" s="175"/>
      <c r="K39" s="176"/>
      <c r="O39" s="168"/>
      <c r="CA39" s="168"/>
      <c r="CB39" s="168"/>
    </row>
    <row r="40" spans="1:80" x14ac:dyDescent="0.2">
      <c r="A40" s="169">
        <v>27</v>
      </c>
      <c r="B40" s="170" t="s">
        <v>152</v>
      </c>
      <c r="C40" s="171" t="s">
        <v>148</v>
      </c>
      <c r="D40" s="172" t="s">
        <v>155</v>
      </c>
      <c r="E40" s="173">
        <v>1</v>
      </c>
      <c r="F40" s="173">
        <v>0</v>
      </c>
      <c r="G40" s="174">
        <f t="shared" si="8"/>
        <v>0</v>
      </c>
      <c r="H40" s="175"/>
      <c r="I40" s="176"/>
      <c r="J40" s="175"/>
      <c r="K40" s="176"/>
      <c r="O40" s="168"/>
      <c r="CA40" s="168"/>
      <c r="CB40" s="168"/>
    </row>
    <row r="41" spans="1:80" ht="22.5" x14ac:dyDescent="0.2">
      <c r="A41" s="169">
        <v>28</v>
      </c>
      <c r="B41" s="170" t="s">
        <v>152</v>
      </c>
      <c r="C41" s="171" t="s">
        <v>184</v>
      </c>
      <c r="D41" s="172" t="s">
        <v>155</v>
      </c>
      <c r="E41" s="173">
        <v>5</v>
      </c>
      <c r="F41" s="173">
        <v>0</v>
      </c>
      <c r="G41" s="174">
        <f t="shared" si="8"/>
        <v>0</v>
      </c>
      <c r="H41" s="175"/>
      <c r="I41" s="176"/>
      <c r="J41" s="175"/>
      <c r="K41" s="176"/>
      <c r="O41" s="168"/>
      <c r="CA41" s="168"/>
      <c r="CB41" s="168"/>
    </row>
    <row r="42" spans="1:80" x14ac:dyDescent="0.2">
      <c r="A42" s="169">
        <v>29</v>
      </c>
      <c r="B42" s="170" t="s">
        <v>152</v>
      </c>
      <c r="C42" s="171" t="s">
        <v>149</v>
      </c>
      <c r="D42" s="172" t="s">
        <v>155</v>
      </c>
      <c r="E42" s="173">
        <v>1</v>
      </c>
      <c r="F42" s="173">
        <v>0</v>
      </c>
      <c r="G42" s="174">
        <f t="shared" si="8"/>
        <v>0</v>
      </c>
      <c r="H42" s="175"/>
      <c r="I42" s="176"/>
      <c r="J42" s="175"/>
      <c r="K42" s="176"/>
      <c r="O42" s="168"/>
      <c r="CA42" s="168"/>
      <c r="CB42" s="168"/>
    </row>
    <row r="43" spans="1:80" ht="22.5" x14ac:dyDescent="0.2">
      <c r="A43" s="169">
        <v>30</v>
      </c>
      <c r="B43" s="170" t="s">
        <v>152</v>
      </c>
      <c r="C43" s="171" t="s">
        <v>185</v>
      </c>
      <c r="D43" s="172" t="s">
        <v>155</v>
      </c>
      <c r="E43" s="173">
        <v>3</v>
      </c>
      <c r="F43" s="173">
        <v>0</v>
      </c>
      <c r="G43" s="174">
        <f t="shared" si="8"/>
        <v>0</v>
      </c>
      <c r="H43" s="175"/>
      <c r="I43" s="176"/>
      <c r="J43" s="175"/>
      <c r="K43" s="176"/>
      <c r="O43" s="168"/>
      <c r="CA43" s="168"/>
      <c r="CB43" s="168"/>
    </row>
    <row r="44" spans="1:80" ht="22.5" x14ac:dyDescent="0.2">
      <c r="A44" s="169">
        <v>31</v>
      </c>
      <c r="B44" s="170" t="s">
        <v>152</v>
      </c>
      <c r="C44" s="171" t="s">
        <v>186</v>
      </c>
      <c r="D44" s="172" t="s">
        <v>155</v>
      </c>
      <c r="E44" s="173">
        <v>1</v>
      </c>
      <c r="F44" s="173">
        <v>0</v>
      </c>
      <c r="G44" s="174">
        <f t="shared" si="8"/>
        <v>0</v>
      </c>
      <c r="H44" s="175"/>
      <c r="I44" s="176"/>
      <c r="J44" s="175"/>
      <c r="K44" s="176"/>
      <c r="O44" s="168"/>
      <c r="CA44" s="168"/>
      <c r="CB44" s="168"/>
    </row>
    <row r="45" spans="1:80" ht="22.5" x14ac:dyDescent="0.2">
      <c r="A45" s="169">
        <v>32</v>
      </c>
      <c r="B45" s="170" t="s">
        <v>152</v>
      </c>
      <c r="C45" s="171" t="s">
        <v>187</v>
      </c>
      <c r="D45" s="172" t="s">
        <v>155</v>
      </c>
      <c r="E45" s="173">
        <v>1</v>
      </c>
      <c r="F45" s="173">
        <v>0</v>
      </c>
      <c r="G45" s="174">
        <f t="shared" si="8"/>
        <v>0</v>
      </c>
      <c r="H45" s="175"/>
      <c r="I45" s="176"/>
      <c r="J45" s="175"/>
      <c r="K45" s="176"/>
      <c r="O45" s="168"/>
      <c r="CA45" s="168"/>
      <c r="CB45" s="168"/>
    </row>
    <row r="46" spans="1:80" ht="22.5" x14ac:dyDescent="0.2">
      <c r="A46" s="169">
        <v>33</v>
      </c>
      <c r="B46" s="170" t="s">
        <v>152</v>
      </c>
      <c r="C46" s="171" t="s">
        <v>188</v>
      </c>
      <c r="D46" s="172" t="s">
        <v>155</v>
      </c>
      <c r="E46" s="173">
        <v>1</v>
      </c>
      <c r="F46" s="173">
        <v>0</v>
      </c>
      <c r="G46" s="174">
        <f t="shared" si="8"/>
        <v>0</v>
      </c>
      <c r="H46" s="175"/>
      <c r="I46" s="176"/>
      <c r="J46" s="175"/>
      <c r="K46" s="176"/>
      <c r="O46" s="168"/>
      <c r="CA46" s="168"/>
      <c r="CB46" s="168"/>
    </row>
    <row r="47" spans="1:80" x14ac:dyDescent="0.2">
      <c r="A47" s="169">
        <v>34</v>
      </c>
      <c r="B47" s="170" t="s">
        <v>152</v>
      </c>
      <c r="C47" s="171" t="s">
        <v>150</v>
      </c>
      <c r="D47" s="172" t="s">
        <v>155</v>
      </c>
      <c r="E47" s="173">
        <v>1</v>
      </c>
      <c r="F47" s="173">
        <v>0</v>
      </c>
      <c r="G47" s="174">
        <f t="shared" si="8"/>
        <v>0</v>
      </c>
      <c r="H47" s="175"/>
      <c r="I47" s="176"/>
      <c r="J47" s="175"/>
      <c r="K47" s="176"/>
      <c r="O47" s="168"/>
      <c r="CA47" s="168"/>
      <c r="CB47" s="168"/>
    </row>
    <row r="48" spans="1:80" ht="22.5" x14ac:dyDescent="0.2">
      <c r="A48" s="169">
        <v>35</v>
      </c>
      <c r="B48" s="170" t="s">
        <v>153</v>
      </c>
      <c r="C48" s="171" t="s">
        <v>190</v>
      </c>
      <c r="D48" s="172" t="s">
        <v>155</v>
      </c>
      <c r="E48" s="173">
        <v>2</v>
      </c>
      <c r="F48" s="173">
        <v>0</v>
      </c>
      <c r="G48" s="174">
        <f t="shared" si="8"/>
        <v>0</v>
      </c>
      <c r="H48" s="175"/>
      <c r="I48" s="176"/>
      <c r="J48" s="175"/>
      <c r="K48" s="176"/>
      <c r="O48" s="168"/>
      <c r="CA48" s="168"/>
      <c r="CB48" s="168"/>
    </row>
    <row r="49" spans="1:80" ht="22.5" x14ac:dyDescent="0.2">
      <c r="A49" s="169">
        <v>36</v>
      </c>
      <c r="B49" s="170" t="s">
        <v>153</v>
      </c>
      <c r="C49" s="171" t="s">
        <v>154</v>
      </c>
      <c r="D49" s="172" t="s">
        <v>155</v>
      </c>
      <c r="E49" s="173">
        <v>2</v>
      </c>
      <c r="F49" s="173">
        <v>0</v>
      </c>
      <c r="G49" s="174">
        <f t="shared" si="8"/>
        <v>0</v>
      </c>
      <c r="H49" s="175"/>
      <c r="I49" s="176"/>
      <c r="J49" s="175"/>
      <c r="K49" s="176"/>
      <c r="O49" s="168"/>
      <c r="CA49" s="168"/>
      <c r="CB49" s="168"/>
    </row>
    <row r="50" spans="1:80" ht="24.75" customHeight="1" x14ac:dyDescent="0.2">
      <c r="A50" s="169">
        <v>37</v>
      </c>
      <c r="B50" s="170" t="s">
        <v>153</v>
      </c>
      <c r="C50" s="171" t="s">
        <v>189</v>
      </c>
      <c r="D50" s="172" t="s">
        <v>155</v>
      </c>
      <c r="E50" s="173">
        <v>3</v>
      </c>
      <c r="F50" s="173">
        <v>0</v>
      </c>
      <c r="G50" s="174">
        <f t="shared" si="8"/>
        <v>0</v>
      </c>
      <c r="H50" s="175"/>
      <c r="I50" s="176"/>
      <c r="J50" s="175"/>
      <c r="K50" s="176"/>
      <c r="O50" s="168"/>
      <c r="CA50" s="168"/>
      <c r="CB50" s="168"/>
    </row>
    <row r="51" spans="1:80" ht="27.75" customHeight="1" x14ac:dyDescent="0.2">
      <c r="A51" s="169">
        <v>38</v>
      </c>
      <c r="B51" s="170" t="s">
        <v>156</v>
      </c>
      <c r="C51" s="171" t="s">
        <v>191</v>
      </c>
      <c r="D51" s="172" t="s">
        <v>155</v>
      </c>
      <c r="E51" s="173">
        <v>4</v>
      </c>
      <c r="F51" s="173">
        <v>0</v>
      </c>
      <c r="G51" s="174">
        <f t="shared" si="8"/>
        <v>0</v>
      </c>
      <c r="H51" s="175"/>
      <c r="I51" s="176"/>
      <c r="J51" s="175"/>
      <c r="K51" s="176"/>
      <c r="O51" s="168"/>
      <c r="CA51" s="168"/>
      <c r="CB51" s="168"/>
    </row>
    <row r="52" spans="1:80" ht="22.5" x14ac:dyDescent="0.2">
      <c r="A52" s="169">
        <v>39</v>
      </c>
      <c r="B52" s="170" t="s">
        <v>156</v>
      </c>
      <c r="C52" s="171" t="s">
        <v>192</v>
      </c>
      <c r="D52" s="172" t="s">
        <v>155</v>
      </c>
      <c r="E52" s="173">
        <v>5</v>
      </c>
      <c r="F52" s="173">
        <v>0</v>
      </c>
      <c r="G52" s="174">
        <f t="shared" si="8"/>
        <v>0</v>
      </c>
      <c r="H52" s="175"/>
      <c r="I52" s="176"/>
      <c r="J52" s="175"/>
      <c r="K52" s="176"/>
      <c r="O52" s="168"/>
      <c r="CA52" s="168"/>
      <c r="CB52" s="168"/>
    </row>
    <row r="53" spans="1:80" ht="22.5" x14ac:dyDescent="0.2">
      <c r="A53" s="169">
        <v>40</v>
      </c>
      <c r="B53" s="170" t="s">
        <v>156</v>
      </c>
      <c r="C53" s="171" t="s">
        <v>193</v>
      </c>
      <c r="D53" s="172" t="s">
        <v>155</v>
      </c>
      <c r="E53" s="173">
        <v>4</v>
      </c>
      <c r="F53" s="173">
        <v>0</v>
      </c>
      <c r="G53" s="174">
        <f t="shared" si="8"/>
        <v>0</v>
      </c>
      <c r="H53" s="175"/>
      <c r="I53" s="176"/>
      <c r="J53" s="175"/>
      <c r="K53" s="176"/>
      <c r="O53" s="168"/>
      <c r="CA53" s="168"/>
      <c r="CB53" s="168"/>
    </row>
    <row r="54" spans="1:80" x14ac:dyDescent="0.2">
      <c r="A54" s="169">
        <v>41</v>
      </c>
      <c r="B54" s="170" t="s">
        <v>156</v>
      </c>
      <c r="C54" s="171" t="s">
        <v>194</v>
      </c>
      <c r="D54" s="172" t="s">
        <v>155</v>
      </c>
      <c r="E54" s="173">
        <v>6</v>
      </c>
      <c r="F54" s="173">
        <v>0</v>
      </c>
      <c r="G54" s="174">
        <f t="shared" si="8"/>
        <v>0</v>
      </c>
      <c r="H54" s="175"/>
      <c r="I54" s="176"/>
      <c r="J54" s="175"/>
      <c r="K54" s="176"/>
      <c r="O54" s="168"/>
      <c r="CA54" s="168"/>
      <c r="CB54" s="168"/>
    </row>
    <row r="55" spans="1:80" x14ac:dyDescent="0.2">
      <c r="A55" s="169">
        <v>42</v>
      </c>
      <c r="B55" s="170" t="s">
        <v>156</v>
      </c>
      <c r="C55" s="171" t="s">
        <v>157</v>
      </c>
      <c r="D55" s="172" t="s">
        <v>155</v>
      </c>
      <c r="E55" s="173">
        <v>1</v>
      </c>
      <c r="F55" s="173">
        <v>0</v>
      </c>
      <c r="G55" s="174">
        <f t="shared" si="8"/>
        <v>0</v>
      </c>
      <c r="H55" s="175"/>
      <c r="I55" s="176"/>
      <c r="J55" s="175"/>
      <c r="K55" s="176"/>
      <c r="O55" s="168"/>
      <c r="CA55" s="168"/>
      <c r="CB55" s="168"/>
    </row>
    <row r="56" spans="1:80" x14ac:dyDescent="0.2">
      <c r="A56" s="169">
        <v>43</v>
      </c>
      <c r="B56" s="170" t="s">
        <v>156</v>
      </c>
      <c r="C56" s="171" t="s">
        <v>158</v>
      </c>
      <c r="D56" s="172" t="s">
        <v>155</v>
      </c>
      <c r="E56" s="173">
        <v>1</v>
      </c>
      <c r="F56" s="173">
        <v>0</v>
      </c>
      <c r="G56" s="174">
        <f t="shared" si="8"/>
        <v>0</v>
      </c>
      <c r="H56" s="175"/>
      <c r="I56" s="176"/>
      <c r="J56" s="175"/>
      <c r="K56" s="176"/>
      <c r="O56" s="168"/>
      <c r="CA56" s="168"/>
      <c r="CB56" s="168"/>
    </row>
    <row r="57" spans="1:80" x14ac:dyDescent="0.2">
      <c r="A57" s="178"/>
      <c r="B57" s="179" t="s">
        <v>76</v>
      </c>
      <c r="C57" s="180" t="s">
        <v>132</v>
      </c>
      <c r="D57" s="181"/>
      <c r="E57" s="182"/>
      <c r="F57" s="183"/>
      <c r="G57" s="184">
        <f>SUM(G36:G56)</f>
        <v>0</v>
      </c>
      <c r="H57" s="185"/>
      <c r="I57" s="186">
        <f>SUM(I35:I56)</f>
        <v>5.0999999999994392E-3</v>
      </c>
      <c r="J57" s="185"/>
      <c r="K57" s="186">
        <f>SUM(K35:K56)</f>
        <v>0</v>
      </c>
      <c r="O57" s="168">
        <v>4</v>
      </c>
      <c r="BA57" s="187">
        <f>SUM(BA35:BA56)</f>
        <v>0</v>
      </c>
      <c r="BB57" s="187">
        <f>SUM(BB35:BB56)</f>
        <v>0</v>
      </c>
      <c r="BC57" s="187">
        <f>SUM(BC35:BC56)</f>
        <v>0</v>
      </c>
      <c r="BD57" s="187">
        <f>SUM(BD35:BD56)</f>
        <v>0</v>
      </c>
      <c r="BE57" s="187">
        <f>SUM(BE35:BE56)</f>
        <v>0</v>
      </c>
    </row>
    <row r="58" spans="1:80" x14ac:dyDescent="0.2">
      <c r="A58" s="159" t="s">
        <v>74</v>
      </c>
      <c r="B58" s="160" t="s">
        <v>161</v>
      </c>
      <c r="C58" s="199" t="s">
        <v>162</v>
      </c>
      <c r="D58" s="161"/>
      <c r="E58" s="162"/>
      <c r="F58" s="162"/>
      <c r="G58" s="163"/>
    </row>
    <row r="59" spans="1:80" ht="22.5" x14ac:dyDescent="0.2">
      <c r="A59" s="169">
        <v>44</v>
      </c>
      <c r="B59" s="170" t="s">
        <v>195</v>
      </c>
      <c r="C59" s="171" t="s">
        <v>164</v>
      </c>
      <c r="D59" s="172" t="s">
        <v>169</v>
      </c>
      <c r="E59" s="173">
        <v>1</v>
      </c>
      <c r="F59" s="173">
        <v>0</v>
      </c>
      <c r="G59" s="174">
        <f t="shared" ref="G59:G67" si="9">E59*F59</f>
        <v>0</v>
      </c>
    </row>
    <row r="60" spans="1:80" ht="22.5" x14ac:dyDescent="0.2">
      <c r="A60" s="169">
        <v>45</v>
      </c>
      <c r="B60" s="170" t="s">
        <v>195</v>
      </c>
      <c r="C60" s="171" t="s">
        <v>165</v>
      </c>
      <c r="D60" s="172" t="s">
        <v>169</v>
      </c>
      <c r="E60" s="173">
        <v>1</v>
      </c>
      <c r="F60" s="173">
        <v>0</v>
      </c>
      <c r="G60" s="174">
        <f t="shared" si="9"/>
        <v>0</v>
      </c>
    </row>
    <row r="61" spans="1:80" ht="22.5" x14ac:dyDescent="0.2">
      <c r="A61" s="169">
        <v>46</v>
      </c>
      <c r="B61" s="170" t="s">
        <v>195</v>
      </c>
      <c r="C61" s="171" t="s">
        <v>166</v>
      </c>
      <c r="D61" s="172" t="s">
        <v>169</v>
      </c>
      <c r="E61" s="173">
        <v>1</v>
      </c>
      <c r="F61" s="173">
        <v>0</v>
      </c>
      <c r="G61" s="174">
        <f t="shared" si="9"/>
        <v>0</v>
      </c>
    </row>
    <row r="62" spans="1:80" ht="22.5" x14ac:dyDescent="0.2">
      <c r="A62" s="169">
        <v>47</v>
      </c>
      <c r="B62" s="170" t="s">
        <v>195</v>
      </c>
      <c r="C62" s="171" t="s">
        <v>167</v>
      </c>
      <c r="D62" s="172" t="s">
        <v>169</v>
      </c>
      <c r="E62" s="173">
        <v>1</v>
      </c>
      <c r="F62" s="173">
        <v>0</v>
      </c>
      <c r="G62" s="174">
        <f t="shared" si="9"/>
        <v>0</v>
      </c>
    </row>
    <row r="63" spans="1:80" x14ac:dyDescent="0.2">
      <c r="A63" s="169">
        <v>48</v>
      </c>
      <c r="B63" s="170" t="s">
        <v>195</v>
      </c>
      <c r="C63" s="171" t="s">
        <v>168</v>
      </c>
      <c r="D63" s="172" t="s">
        <v>169</v>
      </c>
      <c r="E63" s="173">
        <v>1</v>
      </c>
      <c r="F63" s="173">
        <v>0</v>
      </c>
      <c r="G63" s="174">
        <f t="shared" si="9"/>
        <v>0</v>
      </c>
    </row>
    <row r="64" spans="1:80" ht="22.5" x14ac:dyDescent="0.2">
      <c r="A64" s="169">
        <v>49</v>
      </c>
      <c r="B64" s="170" t="s">
        <v>195</v>
      </c>
      <c r="C64" s="171" t="s">
        <v>203</v>
      </c>
      <c r="D64" s="172" t="s">
        <v>169</v>
      </c>
      <c r="E64" s="173">
        <v>1</v>
      </c>
      <c r="F64" s="173">
        <v>0</v>
      </c>
      <c r="G64" s="174">
        <f t="shared" si="9"/>
        <v>0</v>
      </c>
    </row>
    <row r="65" spans="1:7" ht="33.75" x14ac:dyDescent="0.2">
      <c r="A65" s="169">
        <v>50</v>
      </c>
      <c r="B65" s="170" t="s">
        <v>195</v>
      </c>
      <c r="C65" s="171" t="s">
        <v>204</v>
      </c>
      <c r="D65" s="172" t="s">
        <v>169</v>
      </c>
      <c r="E65" s="173">
        <v>1</v>
      </c>
      <c r="F65" s="173">
        <v>0</v>
      </c>
      <c r="G65" s="174">
        <f t="shared" si="9"/>
        <v>0</v>
      </c>
    </row>
    <row r="66" spans="1:7" ht="22.5" x14ac:dyDescent="0.2">
      <c r="A66" s="169">
        <v>51</v>
      </c>
      <c r="B66" s="170"/>
      <c r="C66" s="171" t="s">
        <v>201</v>
      </c>
      <c r="D66" s="172" t="s">
        <v>169</v>
      </c>
      <c r="E66" s="173">
        <v>1</v>
      </c>
      <c r="F66" s="173">
        <v>0</v>
      </c>
      <c r="G66" s="174">
        <f t="shared" si="9"/>
        <v>0</v>
      </c>
    </row>
    <row r="67" spans="1:7" ht="33.75" x14ac:dyDescent="0.2">
      <c r="A67" s="169">
        <v>52</v>
      </c>
      <c r="B67" s="170" t="s">
        <v>195</v>
      </c>
      <c r="C67" s="201" t="s">
        <v>205</v>
      </c>
      <c r="D67" s="200" t="s">
        <v>169</v>
      </c>
      <c r="E67" s="200">
        <v>1</v>
      </c>
      <c r="F67" s="173">
        <v>0</v>
      </c>
      <c r="G67" s="203">
        <f t="shared" si="9"/>
        <v>0</v>
      </c>
    </row>
    <row r="68" spans="1:7" x14ac:dyDescent="0.2">
      <c r="A68" s="178"/>
      <c r="B68" s="179" t="s">
        <v>76</v>
      </c>
      <c r="C68" s="180" t="s">
        <v>163</v>
      </c>
      <c r="D68" s="181"/>
      <c r="E68" s="182"/>
      <c r="F68" s="183"/>
      <c r="G68" s="184">
        <f>SUM(G59:G67)</f>
        <v>0</v>
      </c>
    </row>
    <row r="69" spans="1:7" x14ac:dyDescent="0.2">
      <c r="A69" s="159" t="s">
        <v>74</v>
      </c>
      <c r="B69" s="160" t="s">
        <v>170</v>
      </c>
      <c r="C69" s="199" t="s">
        <v>197</v>
      </c>
      <c r="D69" s="161"/>
      <c r="E69" s="162"/>
      <c r="F69" s="162"/>
      <c r="G69" s="163"/>
    </row>
    <row r="70" spans="1:7" x14ac:dyDescent="0.2">
      <c r="A70" s="169">
        <v>53</v>
      </c>
      <c r="B70" s="170" t="s">
        <v>196</v>
      </c>
      <c r="C70" s="171" t="s">
        <v>198</v>
      </c>
      <c r="D70" s="172" t="s">
        <v>169</v>
      </c>
      <c r="E70" s="173">
        <v>1</v>
      </c>
      <c r="F70" s="173">
        <v>0</v>
      </c>
      <c r="G70" s="174">
        <f t="shared" ref="G70:G82" si="10">E70*F70</f>
        <v>0</v>
      </c>
    </row>
    <row r="71" spans="1:7" ht="45" x14ac:dyDescent="0.2">
      <c r="A71" s="169">
        <v>54</v>
      </c>
      <c r="B71" s="170" t="s">
        <v>196</v>
      </c>
      <c r="C71" s="171" t="s">
        <v>211</v>
      </c>
      <c r="D71" s="172" t="s">
        <v>169</v>
      </c>
      <c r="E71" s="173">
        <v>1</v>
      </c>
      <c r="F71" s="173">
        <v>0</v>
      </c>
      <c r="G71" s="174">
        <f t="shared" si="10"/>
        <v>0</v>
      </c>
    </row>
    <row r="72" spans="1:7" x14ac:dyDescent="0.2">
      <c r="A72" s="169">
        <v>55</v>
      </c>
      <c r="B72" s="170" t="s">
        <v>196</v>
      </c>
      <c r="C72" s="171" t="s">
        <v>173</v>
      </c>
      <c r="D72" s="172" t="s">
        <v>169</v>
      </c>
      <c r="E72" s="173">
        <v>1</v>
      </c>
      <c r="F72" s="173">
        <v>0</v>
      </c>
      <c r="G72" s="174">
        <f t="shared" si="10"/>
        <v>0</v>
      </c>
    </row>
    <row r="73" spans="1:7" ht="22.5" x14ac:dyDescent="0.2">
      <c r="A73" s="169">
        <v>56</v>
      </c>
      <c r="B73" s="170" t="s">
        <v>196</v>
      </c>
      <c r="C73" s="171" t="s">
        <v>175</v>
      </c>
      <c r="D73" s="172" t="s">
        <v>169</v>
      </c>
      <c r="E73" s="173">
        <v>8</v>
      </c>
      <c r="F73" s="173">
        <v>0</v>
      </c>
      <c r="G73" s="174">
        <f t="shared" si="10"/>
        <v>0</v>
      </c>
    </row>
    <row r="74" spans="1:7" ht="22.5" x14ac:dyDescent="0.2">
      <c r="A74" s="169">
        <v>57</v>
      </c>
      <c r="B74" s="170" t="s">
        <v>196</v>
      </c>
      <c r="C74" s="171" t="s">
        <v>176</v>
      </c>
      <c r="D74" s="172" t="s">
        <v>169</v>
      </c>
      <c r="E74" s="173">
        <v>14</v>
      </c>
      <c r="F74" s="173">
        <v>0</v>
      </c>
      <c r="G74" s="174">
        <f t="shared" ref="G74:G77" si="11">E74*F74</f>
        <v>0</v>
      </c>
    </row>
    <row r="75" spans="1:7" ht="22.5" x14ac:dyDescent="0.2">
      <c r="A75" s="169">
        <v>58</v>
      </c>
      <c r="B75" s="170" t="s">
        <v>196</v>
      </c>
      <c r="C75" s="171" t="s">
        <v>177</v>
      </c>
      <c r="D75" s="172" t="s">
        <v>169</v>
      </c>
      <c r="E75" s="173">
        <v>12</v>
      </c>
      <c r="F75" s="173">
        <v>0</v>
      </c>
      <c r="G75" s="174">
        <f t="shared" si="11"/>
        <v>0</v>
      </c>
    </row>
    <row r="76" spans="1:7" x14ac:dyDescent="0.2">
      <c r="A76" s="169">
        <v>59</v>
      </c>
      <c r="B76" s="170"/>
      <c r="C76" s="171" t="s">
        <v>200</v>
      </c>
      <c r="D76" s="172" t="s">
        <v>169</v>
      </c>
      <c r="E76" s="173">
        <v>1</v>
      </c>
      <c r="F76" s="173">
        <v>0</v>
      </c>
      <c r="G76" s="174">
        <f t="shared" si="11"/>
        <v>0</v>
      </c>
    </row>
    <row r="77" spans="1:7" ht="22.5" x14ac:dyDescent="0.2">
      <c r="A77" s="169">
        <v>60</v>
      </c>
      <c r="B77" s="170" t="s">
        <v>196</v>
      </c>
      <c r="C77" s="171" t="s">
        <v>178</v>
      </c>
      <c r="D77" s="172" t="s">
        <v>169</v>
      </c>
      <c r="E77" s="173">
        <v>4</v>
      </c>
      <c r="F77" s="173">
        <v>0</v>
      </c>
      <c r="G77" s="174">
        <f t="shared" si="11"/>
        <v>0</v>
      </c>
    </row>
    <row r="78" spans="1:7" ht="33.75" x14ac:dyDescent="0.2">
      <c r="A78" s="169">
        <v>61</v>
      </c>
      <c r="B78" s="170" t="s">
        <v>196</v>
      </c>
      <c r="C78" s="171" t="s">
        <v>209</v>
      </c>
      <c r="D78" s="172" t="s">
        <v>169</v>
      </c>
      <c r="E78" s="173">
        <v>1</v>
      </c>
      <c r="F78" s="173">
        <v>0</v>
      </c>
      <c r="G78" s="174">
        <f t="shared" si="10"/>
        <v>0</v>
      </c>
    </row>
    <row r="79" spans="1:7" ht="22.5" x14ac:dyDescent="0.2">
      <c r="A79" s="169">
        <v>62</v>
      </c>
      <c r="B79" s="170" t="s">
        <v>196</v>
      </c>
      <c r="C79" s="171" t="s">
        <v>210</v>
      </c>
      <c r="D79" s="172" t="s">
        <v>169</v>
      </c>
      <c r="E79" s="173">
        <v>1</v>
      </c>
      <c r="F79" s="173">
        <v>0</v>
      </c>
      <c r="G79" s="174">
        <f t="shared" si="10"/>
        <v>0</v>
      </c>
    </row>
    <row r="80" spans="1:7" ht="22.5" x14ac:dyDescent="0.2">
      <c r="A80" s="169">
        <v>63</v>
      </c>
      <c r="B80" s="170" t="s">
        <v>196</v>
      </c>
      <c r="C80" s="171" t="s">
        <v>208</v>
      </c>
      <c r="D80" s="172" t="s">
        <v>169</v>
      </c>
      <c r="E80" s="173">
        <v>1</v>
      </c>
      <c r="F80" s="173">
        <v>0</v>
      </c>
      <c r="G80" s="174">
        <f t="shared" si="10"/>
        <v>0</v>
      </c>
    </row>
    <row r="81" spans="1:7" ht="33.75" x14ac:dyDescent="0.2">
      <c r="A81" s="169">
        <v>64</v>
      </c>
      <c r="B81" s="170" t="s">
        <v>196</v>
      </c>
      <c r="C81" s="171" t="s">
        <v>199</v>
      </c>
      <c r="D81" s="172" t="s">
        <v>169</v>
      </c>
      <c r="E81" s="173">
        <v>1</v>
      </c>
      <c r="F81" s="173">
        <v>0</v>
      </c>
      <c r="G81" s="174">
        <f t="shared" si="10"/>
        <v>0</v>
      </c>
    </row>
    <row r="82" spans="1:7" ht="33.75" x14ac:dyDescent="0.2">
      <c r="A82" s="169">
        <v>65</v>
      </c>
      <c r="B82" s="170" t="s">
        <v>196</v>
      </c>
      <c r="C82" s="201" t="s">
        <v>174</v>
      </c>
      <c r="D82" s="200" t="s">
        <v>169</v>
      </c>
      <c r="E82" s="200">
        <v>1</v>
      </c>
      <c r="F82" s="173">
        <v>0</v>
      </c>
      <c r="G82" s="203">
        <f t="shared" si="10"/>
        <v>0</v>
      </c>
    </row>
    <row r="83" spans="1:7" x14ac:dyDescent="0.2">
      <c r="A83" s="178"/>
      <c r="B83" s="179" t="s">
        <v>76</v>
      </c>
      <c r="C83" s="180" t="s">
        <v>172</v>
      </c>
      <c r="D83" s="181"/>
      <c r="E83" s="182"/>
      <c r="F83" s="183"/>
      <c r="G83" s="184">
        <f>SUM(G70:G82)</f>
        <v>0</v>
      </c>
    </row>
    <row r="84" spans="1:7" x14ac:dyDescent="0.2">
      <c r="E84" s="144"/>
    </row>
    <row r="85" spans="1:7" x14ac:dyDescent="0.2">
      <c r="E85" s="144"/>
    </row>
    <row r="86" spans="1:7" x14ac:dyDescent="0.2">
      <c r="E86" s="144"/>
    </row>
    <row r="87" spans="1:7" x14ac:dyDescent="0.2">
      <c r="E87" s="144"/>
    </row>
    <row r="88" spans="1:7" x14ac:dyDescent="0.2">
      <c r="E88" s="144"/>
    </row>
    <row r="89" spans="1:7" x14ac:dyDescent="0.2">
      <c r="E89" s="144"/>
    </row>
    <row r="90" spans="1:7" x14ac:dyDescent="0.2">
      <c r="A90" s="177"/>
      <c r="B90" s="177"/>
      <c r="C90" s="177"/>
      <c r="D90" s="177"/>
      <c r="E90" s="177"/>
      <c r="F90" s="177"/>
      <c r="G90" s="177"/>
    </row>
    <row r="91" spans="1:7" x14ac:dyDescent="0.2">
      <c r="A91" s="177"/>
      <c r="B91" s="177"/>
      <c r="C91" s="177"/>
      <c r="D91" s="177"/>
      <c r="E91" s="177"/>
      <c r="F91" s="177"/>
      <c r="G91" s="177"/>
    </row>
    <row r="92" spans="1:7" x14ac:dyDescent="0.2">
      <c r="A92" s="177"/>
      <c r="B92" s="177"/>
      <c r="C92" s="177"/>
      <c r="D92" s="177"/>
      <c r="E92" s="177"/>
      <c r="F92" s="177"/>
      <c r="G92" s="177"/>
    </row>
    <row r="93" spans="1:7" x14ac:dyDescent="0.2">
      <c r="A93" s="177"/>
      <c r="B93" s="177"/>
      <c r="C93" s="177"/>
      <c r="D93" s="177"/>
      <c r="E93" s="177"/>
      <c r="F93" s="177"/>
      <c r="G93" s="177"/>
    </row>
    <row r="94" spans="1:7" x14ac:dyDescent="0.2">
      <c r="E94" s="144"/>
    </row>
    <row r="95" spans="1:7" x14ac:dyDescent="0.2">
      <c r="E95" s="144"/>
    </row>
    <row r="96" spans="1:7" x14ac:dyDescent="0.2">
      <c r="E96" s="144"/>
    </row>
    <row r="97" spans="5:5" x14ac:dyDescent="0.2">
      <c r="E97" s="144"/>
    </row>
    <row r="98" spans="5:5" x14ac:dyDescent="0.2">
      <c r="E98" s="144"/>
    </row>
    <row r="99" spans="5:5" x14ac:dyDescent="0.2">
      <c r="E99" s="144"/>
    </row>
    <row r="100" spans="5:5" x14ac:dyDescent="0.2">
      <c r="E100" s="144"/>
    </row>
    <row r="101" spans="5:5" x14ac:dyDescent="0.2">
      <c r="E101" s="144"/>
    </row>
    <row r="102" spans="5:5" x14ac:dyDescent="0.2">
      <c r="E102" s="144"/>
    </row>
    <row r="103" spans="5:5" x14ac:dyDescent="0.2">
      <c r="E103" s="144"/>
    </row>
    <row r="104" spans="5:5" x14ac:dyDescent="0.2">
      <c r="E104" s="144"/>
    </row>
    <row r="105" spans="5:5" x14ac:dyDescent="0.2">
      <c r="E105" s="144"/>
    </row>
    <row r="106" spans="5:5" x14ac:dyDescent="0.2">
      <c r="E106" s="144"/>
    </row>
    <row r="107" spans="5:5" x14ac:dyDescent="0.2">
      <c r="E107" s="144"/>
    </row>
    <row r="108" spans="5:5" x14ac:dyDescent="0.2">
      <c r="E108" s="144"/>
    </row>
    <row r="109" spans="5:5" x14ac:dyDescent="0.2">
      <c r="E109" s="144"/>
    </row>
    <row r="110" spans="5:5" x14ac:dyDescent="0.2">
      <c r="E110" s="144"/>
    </row>
    <row r="111" spans="5:5" x14ac:dyDescent="0.2">
      <c r="E111" s="144"/>
    </row>
    <row r="112" spans="5:5" x14ac:dyDescent="0.2">
      <c r="E112" s="144"/>
    </row>
    <row r="113" spans="1:7" x14ac:dyDescent="0.2">
      <c r="E113" s="144"/>
    </row>
    <row r="114" spans="1:7" x14ac:dyDescent="0.2">
      <c r="E114" s="144"/>
    </row>
    <row r="115" spans="1:7" x14ac:dyDescent="0.2">
      <c r="E115" s="144"/>
    </row>
    <row r="116" spans="1:7" x14ac:dyDescent="0.2">
      <c r="E116" s="144"/>
    </row>
    <row r="117" spans="1:7" x14ac:dyDescent="0.2">
      <c r="E117" s="144"/>
    </row>
    <row r="118" spans="1:7" x14ac:dyDescent="0.2">
      <c r="E118" s="144"/>
    </row>
    <row r="119" spans="1:7" x14ac:dyDescent="0.2">
      <c r="E119" s="144"/>
    </row>
    <row r="120" spans="1:7" x14ac:dyDescent="0.2">
      <c r="E120" s="144"/>
    </row>
    <row r="121" spans="1:7" x14ac:dyDescent="0.2">
      <c r="E121" s="144"/>
    </row>
    <row r="122" spans="1:7" x14ac:dyDescent="0.2">
      <c r="E122" s="144"/>
    </row>
    <row r="123" spans="1:7" x14ac:dyDescent="0.2">
      <c r="E123" s="144"/>
    </row>
    <row r="124" spans="1:7" x14ac:dyDescent="0.2">
      <c r="E124" s="144"/>
    </row>
    <row r="125" spans="1:7" x14ac:dyDescent="0.2">
      <c r="A125" s="188"/>
      <c r="B125" s="188"/>
    </row>
    <row r="126" spans="1:7" x14ac:dyDescent="0.2">
      <c r="A126" s="177"/>
      <c r="B126" s="177"/>
      <c r="C126" s="189"/>
      <c r="D126" s="189"/>
      <c r="E126" s="190"/>
      <c r="F126" s="189"/>
      <c r="G126" s="191"/>
    </row>
    <row r="127" spans="1:7" x14ac:dyDescent="0.2">
      <c r="A127" s="192"/>
      <c r="B127" s="192"/>
      <c r="C127" s="177"/>
      <c r="D127" s="177"/>
      <c r="E127" s="193"/>
      <c r="F127" s="177"/>
      <c r="G127" s="177"/>
    </row>
    <row r="128" spans="1:7" x14ac:dyDescent="0.2">
      <c r="A128" s="177"/>
      <c r="B128" s="177"/>
      <c r="C128" s="177"/>
      <c r="D128" s="177"/>
      <c r="E128" s="193"/>
      <c r="F128" s="177"/>
      <c r="G128" s="177"/>
    </row>
    <row r="129" spans="1:7" x14ac:dyDescent="0.2">
      <c r="A129" s="177"/>
      <c r="B129" s="177"/>
      <c r="C129" s="177"/>
      <c r="D129" s="177"/>
      <c r="E129" s="193"/>
      <c r="F129" s="177"/>
      <c r="G129" s="177"/>
    </row>
    <row r="130" spans="1:7" x14ac:dyDescent="0.2">
      <c r="A130" s="177"/>
      <c r="B130" s="177"/>
      <c r="C130" s="177"/>
      <c r="D130" s="177"/>
      <c r="E130" s="193"/>
      <c r="F130" s="177"/>
      <c r="G130" s="177"/>
    </row>
    <row r="131" spans="1:7" x14ac:dyDescent="0.2">
      <c r="A131" s="177"/>
      <c r="B131" s="177"/>
      <c r="C131" s="177"/>
      <c r="D131" s="177"/>
      <c r="E131" s="193"/>
      <c r="F131" s="177"/>
      <c r="G131" s="177"/>
    </row>
    <row r="132" spans="1:7" x14ac:dyDescent="0.2">
      <c r="A132" s="177"/>
      <c r="B132" s="177"/>
      <c r="C132" s="177"/>
      <c r="D132" s="177"/>
      <c r="E132" s="193"/>
      <c r="F132" s="177"/>
      <c r="G132" s="177"/>
    </row>
    <row r="133" spans="1:7" x14ac:dyDescent="0.2">
      <c r="A133" s="177"/>
      <c r="B133" s="177"/>
      <c r="C133" s="177"/>
      <c r="D133" s="177"/>
      <c r="E133" s="193"/>
      <c r="F133" s="177"/>
      <c r="G133" s="177"/>
    </row>
    <row r="134" spans="1:7" x14ac:dyDescent="0.2">
      <c r="A134" s="177"/>
      <c r="B134" s="177"/>
      <c r="C134" s="177"/>
      <c r="D134" s="177"/>
      <c r="E134" s="193"/>
      <c r="F134" s="177"/>
      <c r="G134" s="177"/>
    </row>
    <row r="135" spans="1:7" x14ac:dyDescent="0.2">
      <c r="A135" s="177"/>
      <c r="B135" s="177"/>
      <c r="C135" s="177"/>
      <c r="D135" s="177"/>
      <c r="E135" s="193"/>
      <c r="F135" s="177"/>
      <c r="G135" s="177"/>
    </row>
    <row r="136" spans="1:7" x14ac:dyDescent="0.2">
      <c r="A136" s="177"/>
      <c r="B136" s="177"/>
      <c r="C136" s="177"/>
      <c r="D136" s="177"/>
      <c r="E136" s="193"/>
      <c r="F136" s="177"/>
      <c r="G136" s="177"/>
    </row>
    <row r="137" spans="1:7" x14ac:dyDescent="0.2">
      <c r="A137" s="177"/>
      <c r="B137" s="177"/>
      <c r="C137" s="177"/>
      <c r="D137" s="177"/>
      <c r="E137" s="193"/>
      <c r="F137" s="177"/>
      <c r="G137" s="177"/>
    </row>
    <row r="138" spans="1:7" x14ac:dyDescent="0.2">
      <c r="A138" s="177"/>
      <c r="B138" s="177"/>
      <c r="C138" s="177"/>
      <c r="D138" s="177"/>
      <c r="E138" s="193"/>
      <c r="F138" s="177"/>
      <c r="G138" s="177"/>
    </row>
    <row r="139" spans="1:7" x14ac:dyDescent="0.2">
      <c r="A139" s="177"/>
      <c r="B139" s="177"/>
      <c r="C139" s="177"/>
      <c r="D139" s="177"/>
      <c r="E139" s="193"/>
      <c r="F139" s="177"/>
      <c r="G139" s="177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  <rowBreaks count="2" manualBreakCount="2">
    <brk id="34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1 1 KL</vt:lpstr>
      <vt:lpstr>1 1 Rek</vt:lpstr>
      <vt:lpstr>1 1 Pol</vt:lpstr>
      <vt:lpstr>'1 1 Pol'!Názvy_tisku</vt:lpstr>
      <vt:lpstr>'1 1 Rek'!Názvy_tisku</vt:lpstr>
      <vt:lpstr>'1 1 KL'!Oblast_tisku</vt:lpstr>
      <vt:lpstr>'1 1 Pol'!Oblast_tisku</vt:lpstr>
      <vt:lpstr>'1 1 Rek'!Oblast_tisku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Vlastislav Hofman</dc:creator>
  <cp:lastModifiedBy>Bc. Pavlíček Filip</cp:lastModifiedBy>
  <cp:lastPrinted>2015-02-25T12:58:06Z</cp:lastPrinted>
  <dcterms:created xsi:type="dcterms:W3CDTF">2015-02-18T17:52:54Z</dcterms:created>
  <dcterms:modified xsi:type="dcterms:W3CDTF">2015-03-16T11:55:29Z</dcterms:modified>
</cp:coreProperties>
</file>